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раздел 10" sheetId="1" r:id="rId1"/>
  </sheets>
  <definedNames>
    <definedName name="_xlnm.Print_Area" localSheetId="0">'раздел 10'!$A$1:$O$124</definedName>
  </definedNames>
  <calcPr fullCalcOnLoad="1"/>
</workbook>
</file>

<file path=xl/sharedStrings.xml><?xml version="1.0" encoding="utf-8"?>
<sst xmlns="http://schemas.openxmlformats.org/spreadsheetml/2006/main" count="214" uniqueCount="78">
  <si>
    <t>Средства федерального бюджета</t>
  </si>
  <si>
    <t>Итого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</si>
  <si>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</si>
  <si>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</si>
  <si>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</si>
  <si>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</si>
  <si>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</si>
  <si>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</si>
  <si>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>1.1.</t>
  </si>
  <si>
    <t>2.1.</t>
  </si>
  <si>
    <t xml:space="preserve">Средства бюджета городского округа Домодедово   </t>
  </si>
  <si>
    <t>Итого:</t>
  </si>
  <si>
    <t>Х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</si>
  <si>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</si>
  <si>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</si>
  <si>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</si>
  <si>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</si>
  <si>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</si>
  <si>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</si>
  <si>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1.3.</t>
  </si>
  <si>
    <t xml:space="preserve">Ответственный за         
выполнение мероприятия        </t>
  </si>
  <si>
    <t xml:space="preserve"> 2024 год</t>
  </si>
  <si>
    <t xml:space="preserve"> 2025 год</t>
  </si>
  <si>
    <t xml:space="preserve"> 2026 год</t>
  </si>
  <si>
    <t xml:space="preserve"> 2027 год</t>
  </si>
  <si>
    <t>Управление бухгалтерского учета и отчетности Администрации городского округа Домодедово</t>
  </si>
  <si>
    <t>Комитет по управлению имуществом Администрации городского округа Домодедово</t>
  </si>
  <si>
    <t>1.4.</t>
  </si>
  <si>
    <t>1.6.</t>
  </si>
  <si>
    <t>1.7.</t>
  </si>
  <si>
    <t>1.8.</t>
  </si>
  <si>
    <t>1.9.</t>
  </si>
  <si>
    <t>1.5.</t>
  </si>
  <si>
    <t>1.10.</t>
  </si>
  <si>
    <t xml:space="preserve">2023 год </t>
  </si>
  <si>
    <t>2023-2027 г.г.</t>
  </si>
  <si>
    <t xml:space="preserve">Основное мероприятие 01. Создание условий для реализации полномочий органов местного самоуправления
</t>
  </si>
  <si>
    <t xml:space="preserve">Мероприятие 01.01.
Функционирование высшего должностного лица
</t>
  </si>
  <si>
    <t xml:space="preserve">Мероприятие 01.02.
Расходы на обеспечение деятельности администрации
</t>
  </si>
  <si>
    <t xml:space="preserve">Мероприятие 01.03.
Комитеты и отраслевые управления при администрации (Указать)
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</si>
  <si>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</si>
  <si>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</si>
  <si>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</si>
  <si>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</si>
  <si>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</si>
  <si>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</si>
  <si>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</si>
  <si>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</si>
  <si>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 xml:space="preserve">Мероприятие 01.04.
Обеспечение деятельности (оказание услуг) муниципальных органов - комитет по экономике (Указать)
</t>
  </si>
  <si>
    <t xml:space="preserve">Мероприятие 01.05.
Обеспечение деятельности финансового органа
</t>
  </si>
  <si>
    <t xml:space="preserve">Мероприятие 01.06.
Расходы на обеспечение деятельности (оказание услуг) муниципальных учреждений - централизованная бухгалтерия муниципального образования
</t>
  </si>
  <si>
    <t xml:space="preserve">Мероприятие 01.07.
Расходы на обеспечение деятельности (оказание услуг) муниципальных учреждений - обеспечение деятельности органов местного самоуправления
</t>
  </si>
  <si>
    <t xml:space="preserve">Мероприятие 01.08.
Организация и осуществление мероприятий по мобилизационной подготовке
</t>
  </si>
  <si>
    <t xml:space="preserve">Мероприятие 01.09.
Взносы в уставной капитал муниципальных предприятий
</t>
  </si>
  <si>
    <t>Мероприятие 01.10.
Взносы в общественные организации (Уплата членских взносов членами Совета муниципальных образований Московской области)</t>
  </si>
  <si>
    <t xml:space="preserve">Мероприятие 01.11.
Материально-
техническое и организационное обеспечение деятельности старосты сельского населенного пункта
</t>
  </si>
  <si>
    <t xml:space="preserve">Мероприятие 01.12.
Премия Губернатора Московской области «Прорыв года»
</t>
  </si>
  <si>
    <t xml:space="preserve">Мероприятие 01.13. Осуществление мер по противодействию коррупции в границах городского округа
</t>
  </si>
  <si>
    <t xml:space="preserve">Мероприятие 01.14.
Принятие устава муниципального образования и внесение в него изменений и дополнений, издание муниципальных правовых актов
</t>
  </si>
  <si>
    <t xml:space="preserve">Мероприятие 01.15.
Организация сбора статистических показателей
</t>
  </si>
  <si>
    <t xml:space="preserve">Мероприятие 01.16.
Обеспечение деятельности муниципальных центров управления регионом
</t>
  </si>
  <si>
    <t xml:space="preserve">Мероприятие 01.17.
Обеспечение деятельности муниципальных казенных учреждений в сфере закупок товаров, работ, услуг
</t>
  </si>
  <si>
    <t xml:space="preserve">Мероприятие 01.18. Субсидии, подлежащие перечислению в бюджет Московской области из бюджетов городских округов Московской области, в рамках расчета "отрицательного" трансфертая
</t>
  </si>
  <si>
    <t xml:space="preserve">Основное мероприятие 03. Мероприятия, реализуемые в целях создания условий для реализации полномочий органов местного самоуправления
</t>
  </si>
  <si>
    <t xml:space="preserve">Мероприятие 03.01. Организация и проведение мероприятий по обучению, переобучению, повышению квалификации и обмену опытом специалистов
</t>
  </si>
  <si>
    <t xml:space="preserve">Мероприятие 03.02.
Организация работы по повышению квалификации муниципальных служащих и работников муниципальных учреждений, в т.ч. участие в краткосрочных семинарах
</t>
  </si>
  <si>
    <t>Организационное управление  Администрации городского округа Домодедово</t>
  </si>
  <si>
    <t>Сектор мониторинга и жизнидеятельности округа-Организационного управления  Администрации городского округа Домодедово</t>
  </si>
  <si>
    <t>Сектор режима и защиты информации Администрации городского округа Домодедово</t>
  </si>
  <si>
    <t>МКУ «Централизованная бухгалтерия»</t>
  </si>
  <si>
    <t>МКУ "Дирекция единого заказчика", МКУ «Централизованная бухгалтерия»</t>
  </si>
  <si>
    <t>Финансовое управления Администрации городского округа Домодедово</t>
  </si>
  <si>
    <t>Управление бухгалтерского учета и отчетности Администрации городского округа Домодедово; Организационное управление  Администрации городского округа Домодедово</t>
  </si>
  <si>
    <t xml:space="preserve">10. Подпрограмма V. «Обеспечивающая подпрограмма» </t>
  </si>
  <si>
    <t>Итого по подпрограмме V</t>
  </si>
  <si>
    <t>10.1. Перечень мероприятий подпрограммы V «Обеспечивающая подпрограмма»</t>
  </si>
  <si>
    <t>МКУ «Домодедовская статистика», МБУ «Комплексный ремонт и инженерно-техническое обслуживание зданий»,  МБУ «Многофункциональный центр предоставления государственных и муниципальных услуг» , МКУ «Ремонт и обслуживание зданий»</t>
  </si>
  <si>
    <t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городского 
округа Домодедово  от  __________  №______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</si>
</sst>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"/>
  </numFmts>
  <fonts count="4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53" applyFont="1" applyFill="1" applyBorder="1" applyAlignment="1" applyProtection="1">
      <alignment vertical="center" wrapText="1"/>
      <protection/>
    </xf>
    <xf numFmtId="0" fontId="0" fillId="33" borderId="0" xfId="53" applyFill="1" applyAlignment="1" applyProtection="1">
      <alignment horizontal="center" vertical="center" wrapText="1"/>
      <protection/>
    </xf>
    <xf numFmtId="194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2" fillId="33" borderId="11" xfId="53" applyFont="1" applyFill="1" applyBorder="1" applyAlignment="1" applyProtection="1">
      <alignment horizontal="center" vertical="top" wrapText="1"/>
      <protection/>
    </xf>
    <xf numFmtId="194" fontId="0" fillId="33" borderId="12" xfId="0" applyNumberFormat="1" applyFill="1" applyBorder="1" applyAlignment="1">
      <alignment horizontal="center" vertical="top" wrapText="1"/>
    </xf>
    <xf numFmtId="194" fontId="1" fillId="33" borderId="13" xfId="53" applyNumberFormat="1" applyFont="1" applyFill="1" applyBorder="1" applyAlignment="1" applyProtection="1">
      <alignment horizontal="center" vertical="top" wrapText="1"/>
      <protection/>
    </xf>
    <xf numFmtId="194" fontId="1" fillId="33" borderId="14" xfId="53" applyNumberFormat="1" applyFont="1" applyFill="1" applyBorder="1" applyAlignment="1" applyProtection="1">
      <alignment horizontal="center" vertical="top" wrapText="1"/>
      <protection/>
    </xf>
    <xf numFmtId="0" fontId="2" fillId="33" borderId="0" xfId="53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53" applyFont="1" applyFill="1" applyBorder="1" applyAlignment="1" applyProtection="1">
      <alignment vertical="top" wrapText="1"/>
      <protection/>
    </xf>
    <xf numFmtId="0" fontId="1" fillId="33" borderId="15" xfId="53" applyFont="1" applyFill="1" applyBorder="1" applyAlignment="1" applyProtection="1">
      <alignment vertical="top" wrapText="1"/>
      <protection/>
    </xf>
    <xf numFmtId="0" fontId="3" fillId="33" borderId="0" xfId="5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194" fontId="1" fillId="33" borderId="11" xfId="53" applyNumberFormat="1" applyFont="1" applyFill="1" applyBorder="1" applyAlignment="1" applyProtection="1">
      <alignment horizontal="center" vertical="top" wrapText="1"/>
      <protection/>
    </xf>
    <xf numFmtId="194" fontId="1" fillId="33" borderId="12" xfId="53" applyNumberFormat="1" applyFont="1" applyFill="1" applyBorder="1" applyAlignment="1" applyProtection="1">
      <alignment horizontal="center" vertical="top" wrapText="1"/>
      <protection/>
    </xf>
    <xf numFmtId="0" fontId="1" fillId="33" borderId="11" xfId="53" applyFont="1" applyFill="1" applyBorder="1" applyAlignment="1" applyProtection="1">
      <alignment horizontal="center" vertical="top" wrapText="1"/>
      <protection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0" fontId="1" fillId="33" borderId="16" xfId="53" applyFont="1" applyFill="1" applyBorder="1" applyAlignment="1" applyProtection="1">
      <alignment horizontal="left" vertical="top" wrapText="1"/>
      <protection/>
    </xf>
    <xf numFmtId="0" fontId="1" fillId="33" borderId="17" xfId="53" applyFont="1" applyFill="1" applyBorder="1" applyAlignment="1" applyProtection="1">
      <alignment horizontal="left" vertical="top" wrapText="1"/>
      <protection/>
    </xf>
    <xf numFmtId="0" fontId="1" fillId="33" borderId="15" xfId="53" applyFont="1" applyFill="1" applyBorder="1" applyAlignment="1" applyProtection="1">
      <alignment horizontal="left" vertical="top" wrapText="1"/>
      <protection/>
    </xf>
    <xf numFmtId="0" fontId="1" fillId="33" borderId="16" xfId="53" applyFont="1" applyFill="1" applyBorder="1" applyAlignment="1" applyProtection="1">
      <alignment horizontal="left" vertical="top" wrapText="1"/>
      <protection/>
    </xf>
    <xf numFmtId="0" fontId="1" fillId="33" borderId="17" xfId="53" applyFont="1" applyFill="1" applyBorder="1" applyAlignment="1" applyProtection="1">
      <alignment horizontal="left" vertical="top" wrapText="1"/>
      <protection/>
    </xf>
    <xf numFmtId="0" fontId="1" fillId="33" borderId="15" xfId="53" applyFont="1" applyFill="1" applyBorder="1" applyAlignment="1" applyProtection="1">
      <alignment horizontal="left" vertical="top" wrapText="1"/>
      <protection/>
    </xf>
    <xf numFmtId="0" fontId="1" fillId="33" borderId="16" xfId="53" applyFont="1" applyFill="1" applyBorder="1" applyAlignment="1" applyProtection="1">
      <alignment horizontal="center" vertical="top" wrapText="1"/>
      <protection/>
    </xf>
    <xf numFmtId="0" fontId="1" fillId="33" borderId="17" xfId="53" applyFont="1" applyFill="1" applyBorder="1" applyAlignment="1" applyProtection="1">
      <alignment horizontal="center" vertical="top" wrapText="1"/>
      <protection/>
    </xf>
    <xf numFmtId="0" fontId="1" fillId="33" borderId="15" xfId="53" applyFont="1" applyFill="1" applyBorder="1" applyAlignment="1" applyProtection="1">
      <alignment horizontal="center" vertical="top" wrapText="1"/>
      <protection/>
    </xf>
    <xf numFmtId="0" fontId="1" fillId="33" borderId="16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194" fontId="1" fillId="33" borderId="11" xfId="53" applyNumberFormat="1" applyFont="1" applyFill="1" applyBorder="1" applyAlignment="1" applyProtection="1">
      <alignment horizontal="center" vertical="top" wrapText="1"/>
      <protection/>
    </xf>
    <xf numFmtId="194" fontId="1" fillId="33" borderId="18" xfId="53" applyNumberFormat="1" applyFont="1" applyFill="1" applyBorder="1" applyAlignment="1" applyProtection="1">
      <alignment horizontal="center" vertical="top" wrapText="1"/>
      <protection/>
    </xf>
    <xf numFmtId="194" fontId="1" fillId="33" borderId="12" xfId="53" applyNumberFormat="1" applyFont="1" applyFill="1" applyBorder="1" applyAlignment="1" applyProtection="1">
      <alignment horizontal="center" vertical="top" wrapText="1"/>
      <protection/>
    </xf>
    <xf numFmtId="16" fontId="1" fillId="33" borderId="16" xfId="53" applyNumberFormat="1" applyFont="1" applyFill="1" applyBorder="1" applyAlignment="1" applyProtection="1">
      <alignment horizontal="center" vertical="top" wrapText="1"/>
      <protection/>
    </xf>
    <xf numFmtId="16" fontId="1" fillId="33" borderId="17" xfId="53" applyNumberFormat="1" applyFont="1" applyFill="1" applyBorder="1" applyAlignment="1" applyProtection="1">
      <alignment horizontal="center" vertical="top" wrapText="1"/>
      <protection/>
    </xf>
    <xf numFmtId="16" fontId="1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9" xfId="53" applyFont="1" applyFill="1" applyBorder="1" applyAlignment="1" applyProtection="1">
      <alignment horizontal="left" vertical="top" wrapText="1"/>
      <protection/>
    </xf>
    <xf numFmtId="0" fontId="1" fillId="33" borderId="20" xfId="53" applyFont="1" applyFill="1" applyBorder="1" applyAlignment="1" applyProtection="1">
      <alignment horizontal="left" vertical="top" wrapText="1"/>
      <protection/>
    </xf>
    <xf numFmtId="0" fontId="1" fillId="33" borderId="21" xfId="53" applyFont="1" applyFill="1" applyBorder="1" applyAlignment="1" applyProtection="1">
      <alignment horizontal="left" vertical="top" wrapText="1"/>
      <protection/>
    </xf>
    <xf numFmtId="0" fontId="1" fillId="33" borderId="22" xfId="53" applyFont="1" applyFill="1" applyBorder="1" applyAlignment="1" applyProtection="1">
      <alignment horizontal="left" vertical="top" wrapText="1"/>
      <protection/>
    </xf>
    <xf numFmtId="0" fontId="1" fillId="33" borderId="13" xfId="53" applyFont="1" applyFill="1" applyBorder="1" applyAlignment="1" applyProtection="1">
      <alignment horizontal="left" vertical="top" wrapText="1"/>
      <protection/>
    </xf>
    <xf numFmtId="0" fontId="1" fillId="33" borderId="14" xfId="53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2" fillId="33" borderId="0" xfId="0" applyFont="1" applyFill="1" applyAlignment="1">
      <alignment horizontal="right" wrapText="1"/>
    </xf>
    <xf numFmtId="0" fontId="3" fillId="33" borderId="0" xfId="5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0" fontId="1" fillId="33" borderId="11" xfId="53" applyFont="1" applyFill="1" applyBorder="1" applyAlignment="1" applyProtection="1">
      <alignment horizontal="center" vertical="top" wrapText="1"/>
      <protection/>
    </xf>
    <xf numFmtId="0" fontId="1" fillId="33" borderId="18" xfId="53" applyFont="1" applyFill="1" applyBorder="1" applyAlignment="1" applyProtection="1">
      <alignment horizontal="center" vertical="top" wrapText="1"/>
      <protection/>
    </xf>
    <xf numFmtId="0" fontId="1" fillId="33" borderId="12" xfId="53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24"/>
  <sheetViews>
    <sheetView tabSelected="1" zoomScale="60" zoomScaleNormal="60" zoomScalePageLayoutView="0" workbookViewId="0" topLeftCell="A1">
      <selection activeCell="G12" sqref="G12:K12"/>
    </sheetView>
  </sheetViews>
  <sheetFormatPr defaultColWidth="9.140625" defaultRowHeight="12.75"/>
  <cols>
    <col min="1" max="1" width="6.57421875" style="1" bestFit="1" customWidth="1"/>
    <col min="2" max="2" width="33.28125" style="1" customWidth="1"/>
    <col min="3" max="3" width="13.00390625" style="1" customWidth="1"/>
    <col min="4" max="4" width="27.8515625" style="1" customWidth="1"/>
    <col min="5" max="5" width="14.57421875" style="1" customWidth="1"/>
    <col min="6" max="6" width="14.140625" style="1" customWidth="1"/>
    <col min="7" max="7" width="15.00390625" style="1" customWidth="1"/>
    <col min="8" max="8" width="13.57421875" style="1" customWidth="1"/>
    <col min="9" max="9" width="13.28125" style="1" customWidth="1"/>
    <col min="10" max="10" width="14.00390625" style="1" customWidth="1"/>
    <col min="11" max="14" width="13.421875" style="1" customWidth="1"/>
    <col min="15" max="15" width="22.28125" style="1" customWidth="1"/>
    <col min="16" max="16" width="5.7109375" style="1" hidden="1" customWidth="1"/>
    <col min="17" max="17" width="9.140625" style="1" hidden="1" customWidth="1"/>
    <col min="18" max="18" width="55.57421875" style="0" customWidth="1"/>
  </cols>
  <sheetData>
    <row r="1" spans="1:15" ht="84" customHeight="1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13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3"/>
    </row>
    <row r="3" spans="1:15" ht="15.75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ht="15.75">
      <c r="A4" s="47" t="s">
        <v>73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.75">
      <c r="A5" s="47" t="s">
        <v>75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3"/>
    </row>
    <row r="6" spans="1:15" ht="15.75">
      <c r="A6" s="9"/>
      <c r="B6" s="9"/>
      <c r="C6" s="9"/>
      <c r="D6" s="9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5" customHeight="1">
      <c r="A7" s="49" t="s">
        <v>2</v>
      </c>
      <c r="B7" s="25" t="s">
        <v>13</v>
      </c>
      <c r="C7" s="25" t="s">
        <v>14</v>
      </c>
      <c r="D7" s="25" t="s">
        <v>5</v>
      </c>
      <c r="E7" s="25" t="s">
        <v>15</v>
      </c>
      <c r="F7" s="50" t="s">
        <v>6</v>
      </c>
      <c r="G7" s="51"/>
      <c r="H7" s="51"/>
      <c r="I7" s="51"/>
      <c r="J7" s="51"/>
      <c r="K7" s="51"/>
      <c r="L7" s="51"/>
      <c r="M7" s="51"/>
      <c r="N7" s="52"/>
      <c r="O7" s="25" t="s">
        <v>20</v>
      </c>
    </row>
    <row r="8" spans="1:15" ht="55.5" customHeight="1">
      <c r="A8" s="49"/>
      <c r="B8" s="27"/>
      <c r="C8" s="27"/>
      <c r="D8" s="27"/>
      <c r="E8" s="27"/>
      <c r="F8" s="5" t="s">
        <v>34</v>
      </c>
      <c r="G8" s="53" t="s">
        <v>21</v>
      </c>
      <c r="H8" s="54"/>
      <c r="I8" s="54"/>
      <c r="J8" s="54"/>
      <c r="K8" s="55"/>
      <c r="L8" s="10" t="s">
        <v>22</v>
      </c>
      <c r="M8" s="10" t="s">
        <v>23</v>
      </c>
      <c r="N8" s="10" t="s">
        <v>24</v>
      </c>
      <c r="O8" s="27"/>
    </row>
    <row r="9" spans="1:15" ht="1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7">
        <v>6</v>
      </c>
      <c r="G9" s="50">
        <v>7</v>
      </c>
      <c r="H9" s="51"/>
      <c r="I9" s="51"/>
      <c r="J9" s="51"/>
      <c r="K9" s="52"/>
      <c r="L9" s="18">
        <v>8</v>
      </c>
      <c r="M9" s="18">
        <v>9</v>
      </c>
      <c r="N9" s="18">
        <v>10</v>
      </c>
      <c r="O9" s="18">
        <v>11</v>
      </c>
    </row>
    <row r="10" spans="1:15" ht="26.25" customHeight="1">
      <c r="A10" s="25" t="s">
        <v>3</v>
      </c>
      <c r="B10" s="22" t="s">
        <v>36</v>
      </c>
      <c r="C10" s="25" t="s">
        <v>35</v>
      </c>
      <c r="D10" s="11" t="s">
        <v>11</v>
      </c>
      <c r="E10" s="4">
        <f aca="true" t="shared" si="0" ref="E10:E73">SUM(F10:N10)</f>
        <v>5540972.8</v>
      </c>
      <c r="F10" s="15">
        <f>F15+F20+F25+F30+F35+F40+F45+F50+F55+F60+F65+F70+F75+F80+F85+F90+F95+F100</f>
        <v>1222504.5</v>
      </c>
      <c r="G10" s="31">
        <f>SUM(G11:K14)</f>
        <v>1110895.2000000002</v>
      </c>
      <c r="H10" s="32"/>
      <c r="I10" s="32"/>
      <c r="J10" s="32"/>
      <c r="K10" s="33"/>
      <c r="L10" s="16">
        <f aca="true" t="shared" si="1" ref="L10:N14">L15+L20+L25+L30+L35+L40+L45+L50+L55+L60+L65+L70+L75+L80+L85+L90+L95+L100</f>
        <v>1068965.7</v>
      </c>
      <c r="M10" s="16">
        <f t="shared" si="1"/>
        <v>1069744.5999999999</v>
      </c>
      <c r="N10" s="16">
        <f t="shared" si="1"/>
        <v>1068862.7999999998</v>
      </c>
      <c r="O10" s="25" t="s">
        <v>12</v>
      </c>
    </row>
    <row r="11" spans="1:15" ht="30">
      <c r="A11" s="26"/>
      <c r="B11" s="23"/>
      <c r="C11" s="26"/>
      <c r="D11" s="11" t="s">
        <v>0</v>
      </c>
      <c r="E11" s="4">
        <f t="shared" si="0"/>
        <v>2670</v>
      </c>
      <c r="F11" s="15">
        <f>F16+F21+F26+F31+F36+F41+F46+F51+F56+F61+F66+F71+F76+F81+F86+F91+F96+F101</f>
        <v>2670</v>
      </c>
      <c r="G11" s="31">
        <f>G16+G21+K26+K31+G36+G41+G46+G51+G56+G61+G66+K71+K76+K81+K86+G91+G96+K101</f>
        <v>0</v>
      </c>
      <c r="H11" s="32"/>
      <c r="I11" s="32"/>
      <c r="J11" s="32"/>
      <c r="K11" s="33"/>
      <c r="L11" s="16">
        <f t="shared" si="1"/>
        <v>0</v>
      </c>
      <c r="M11" s="16">
        <f t="shared" si="1"/>
        <v>0</v>
      </c>
      <c r="N11" s="16">
        <f t="shared" si="1"/>
        <v>0</v>
      </c>
      <c r="O11" s="26"/>
    </row>
    <row r="12" spans="1:18" s="1" customFormat="1" ht="41.25" customHeight="1">
      <c r="A12" s="26"/>
      <c r="B12" s="23"/>
      <c r="C12" s="26"/>
      <c r="D12" s="11" t="s">
        <v>4</v>
      </c>
      <c r="E12" s="4">
        <f t="shared" si="0"/>
        <v>7261.3</v>
      </c>
      <c r="F12" s="15">
        <f>F17+F22+F27+F32+F37+F42+F47+F52+F57+F62+F67+F72+F77+F82+F87+F92+F97+F102</f>
        <v>7261.3</v>
      </c>
      <c r="G12" s="31">
        <f>G17+G22+K27+K32+G37+G42+G47+G52+G57+G62+G67+K72+K77+K82+K87+G92+G97+K102</f>
        <v>0</v>
      </c>
      <c r="H12" s="32"/>
      <c r="I12" s="32"/>
      <c r="J12" s="32"/>
      <c r="K12" s="33"/>
      <c r="L12" s="16">
        <f t="shared" si="1"/>
        <v>0</v>
      </c>
      <c r="M12" s="16">
        <f t="shared" si="1"/>
        <v>0</v>
      </c>
      <c r="N12" s="16">
        <f t="shared" si="1"/>
        <v>0</v>
      </c>
      <c r="O12" s="26"/>
      <c r="R12"/>
    </row>
    <row r="13" spans="1:18" s="1" customFormat="1" ht="49.5" customHeight="1">
      <c r="A13" s="26"/>
      <c r="B13" s="23"/>
      <c r="C13" s="26"/>
      <c r="D13" s="11" t="s">
        <v>10</v>
      </c>
      <c r="E13" s="4">
        <f t="shared" si="0"/>
        <v>5531041.5</v>
      </c>
      <c r="F13" s="15">
        <f>F18+F23+F28+F33+F38+F43+F48+F53+F58+F63+F68+F73+F78+F83+F88+F93+F98+F103</f>
        <v>1212573.2</v>
      </c>
      <c r="G13" s="31">
        <f>G18+G23+K28+K33+G38+G43+G48+G53+G58+G63+G68+K73+K78+K83+K88+G93+G98+K103</f>
        <v>1110895.2000000002</v>
      </c>
      <c r="H13" s="32"/>
      <c r="I13" s="32"/>
      <c r="J13" s="32"/>
      <c r="K13" s="33"/>
      <c r="L13" s="16">
        <f t="shared" si="1"/>
        <v>1068965.7</v>
      </c>
      <c r="M13" s="16">
        <f t="shared" si="1"/>
        <v>1069744.5999999999</v>
      </c>
      <c r="N13" s="16">
        <f t="shared" si="1"/>
        <v>1068862.7999999998</v>
      </c>
      <c r="O13" s="26"/>
      <c r="R13"/>
    </row>
    <row r="14" spans="1:18" s="1" customFormat="1" ht="15">
      <c r="A14" s="26"/>
      <c r="B14" s="24"/>
      <c r="C14" s="27"/>
      <c r="D14" s="11" t="s">
        <v>18</v>
      </c>
      <c r="E14" s="4">
        <f t="shared" si="0"/>
        <v>0</v>
      </c>
      <c r="F14" s="15">
        <f>F19+F24+F29+F34+F39+F44+F49+F54+F59+F64+F69+F74+F79+F84+F89+F94+F99+F104</f>
        <v>0</v>
      </c>
      <c r="G14" s="31">
        <f>G19+G24+K29+K34+G39+G44+G49+G54+G59+G64+G69+K74+K79+K84+K89+G94+G99+K104</f>
        <v>0</v>
      </c>
      <c r="H14" s="32"/>
      <c r="I14" s="32"/>
      <c r="J14" s="32"/>
      <c r="K14" s="33"/>
      <c r="L14" s="16">
        <f t="shared" si="1"/>
        <v>0</v>
      </c>
      <c r="M14" s="16">
        <f t="shared" si="1"/>
        <v>0</v>
      </c>
      <c r="N14" s="16">
        <f t="shared" si="1"/>
        <v>0</v>
      </c>
      <c r="O14" s="27"/>
      <c r="R14"/>
    </row>
    <row r="15" spans="1:18" s="1" customFormat="1" ht="33.75" customHeight="1">
      <c r="A15" s="25" t="s">
        <v>8</v>
      </c>
      <c r="B15" s="22" t="s">
        <v>37</v>
      </c>
      <c r="C15" s="25" t="s">
        <v>35</v>
      </c>
      <c r="D15" s="11" t="s">
        <v>11</v>
      </c>
      <c r="E15" s="4">
        <f t="shared" si="0"/>
        <v>33405.6</v>
      </c>
      <c r="F15" s="15">
        <f>SUM(F16:F19)</f>
        <v>7020.2</v>
      </c>
      <c r="G15" s="31">
        <f>SUM(G16:K19)</f>
        <v>6588.9</v>
      </c>
      <c r="H15" s="32"/>
      <c r="I15" s="32"/>
      <c r="J15" s="32"/>
      <c r="K15" s="33"/>
      <c r="L15" s="16">
        <f>SUM(L16:L19)</f>
        <v>6598.9</v>
      </c>
      <c r="M15" s="16">
        <f>SUM(M16:M19)</f>
        <v>6598.8</v>
      </c>
      <c r="N15" s="16">
        <f>SUM(N16:N19)</f>
        <v>6598.8</v>
      </c>
      <c r="O15" s="22" t="s">
        <v>25</v>
      </c>
      <c r="R15"/>
    </row>
    <row r="16" spans="1:18" s="1" customFormat="1" ht="30">
      <c r="A16" s="26"/>
      <c r="B16" s="23"/>
      <c r="C16" s="26"/>
      <c r="D16" s="11" t="s">
        <v>0</v>
      </c>
      <c r="E16" s="4">
        <f t="shared" si="0"/>
        <v>750</v>
      </c>
      <c r="F16" s="15">
        <v>750</v>
      </c>
      <c r="G16" s="31">
        <v>0</v>
      </c>
      <c r="H16" s="32"/>
      <c r="I16" s="32"/>
      <c r="J16" s="32"/>
      <c r="K16" s="33"/>
      <c r="L16" s="16">
        <v>0</v>
      </c>
      <c r="M16" s="16">
        <v>0</v>
      </c>
      <c r="N16" s="16">
        <v>0</v>
      </c>
      <c r="O16" s="23"/>
      <c r="R16"/>
    </row>
    <row r="17" spans="1:18" s="1" customFormat="1" ht="30">
      <c r="A17" s="26"/>
      <c r="B17" s="23"/>
      <c r="C17" s="26"/>
      <c r="D17" s="11" t="s">
        <v>4</v>
      </c>
      <c r="E17" s="4">
        <f t="shared" si="0"/>
        <v>71.2</v>
      </c>
      <c r="F17" s="15">
        <v>71.2</v>
      </c>
      <c r="G17" s="31">
        <v>0</v>
      </c>
      <c r="H17" s="32"/>
      <c r="I17" s="32"/>
      <c r="J17" s="32"/>
      <c r="K17" s="33"/>
      <c r="L17" s="16">
        <v>0</v>
      </c>
      <c r="M17" s="16">
        <v>0</v>
      </c>
      <c r="N17" s="16">
        <v>0</v>
      </c>
      <c r="O17" s="23"/>
      <c r="R17"/>
    </row>
    <row r="18" spans="1:18" s="1" customFormat="1" ht="45">
      <c r="A18" s="26"/>
      <c r="B18" s="23"/>
      <c r="C18" s="26"/>
      <c r="D18" s="11" t="s">
        <v>10</v>
      </c>
      <c r="E18" s="4">
        <f t="shared" si="0"/>
        <v>32584.399999999998</v>
      </c>
      <c r="F18" s="15">
        <f>5951+248</f>
        <v>6199</v>
      </c>
      <c r="G18" s="31">
        <v>6588.9</v>
      </c>
      <c r="H18" s="32"/>
      <c r="I18" s="32"/>
      <c r="J18" s="32"/>
      <c r="K18" s="33"/>
      <c r="L18" s="16">
        <v>6598.9</v>
      </c>
      <c r="M18" s="16">
        <v>6598.8</v>
      </c>
      <c r="N18" s="16">
        <v>6598.8</v>
      </c>
      <c r="O18" s="23"/>
      <c r="R18"/>
    </row>
    <row r="19" spans="1:18" s="1" customFormat="1" ht="33.75" customHeight="1">
      <c r="A19" s="26"/>
      <c r="B19" s="24"/>
      <c r="C19" s="27"/>
      <c r="D19" s="11" t="s">
        <v>18</v>
      </c>
      <c r="E19" s="4">
        <f t="shared" si="0"/>
        <v>0</v>
      </c>
      <c r="F19" s="15">
        <v>0</v>
      </c>
      <c r="G19" s="31">
        <v>0</v>
      </c>
      <c r="H19" s="32"/>
      <c r="I19" s="32"/>
      <c r="J19" s="32"/>
      <c r="K19" s="33"/>
      <c r="L19" s="16">
        <v>0</v>
      </c>
      <c r="M19" s="16">
        <v>0</v>
      </c>
      <c r="N19" s="16">
        <v>0</v>
      </c>
      <c r="O19" s="24"/>
      <c r="R19"/>
    </row>
    <row r="20" spans="1:18" s="1" customFormat="1" ht="33.75" customHeight="1">
      <c r="A20" s="25" t="s">
        <v>16</v>
      </c>
      <c r="B20" s="22" t="s">
        <v>38</v>
      </c>
      <c r="C20" s="25" t="s">
        <v>35</v>
      </c>
      <c r="D20" s="11" t="s">
        <v>11</v>
      </c>
      <c r="E20" s="4">
        <f t="shared" si="0"/>
        <v>2556414.5</v>
      </c>
      <c r="F20" s="15">
        <f>SUM(F21:F24)</f>
        <v>514448.6</v>
      </c>
      <c r="G20" s="31">
        <f>SUM(G21:K24)</f>
        <v>513058.7</v>
      </c>
      <c r="H20" s="32"/>
      <c r="I20" s="32"/>
      <c r="J20" s="32"/>
      <c r="K20" s="33"/>
      <c r="L20" s="16">
        <f>SUM(L21:L24)</f>
        <v>509116.4</v>
      </c>
      <c r="M20" s="16">
        <f>SUM(M21:M24)</f>
        <v>509895.4</v>
      </c>
      <c r="N20" s="16">
        <f>SUM(N21:N24)</f>
        <v>509895.4</v>
      </c>
      <c r="O20" s="22" t="s">
        <v>72</v>
      </c>
      <c r="R20"/>
    </row>
    <row r="21" spans="1:18" s="1" customFormat="1" ht="33.75" customHeight="1">
      <c r="A21" s="26"/>
      <c r="B21" s="23"/>
      <c r="C21" s="26"/>
      <c r="D21" s="11" t="s">
        <v>0</v>
      </c>
      <c r="E21" s="4">
        <f t="shared" si="0"/>
        <v>1920</v>
      </c>
      <c r="F21" s="15">
        <v>1920</v>
      </c>
      <c r="G21" s="31">
        <v>0</v>
      </c>
      <c r="H21" s="32"/>
      <c r="I21" s="32"/>
      <c r="J21" s="32"/>
      <c r="K21" s="33"/>
      <c r="L21" s="16">
        <v>0</v>
      </c>
      <c r="M21" s="16">
        <v>0</v>
      </c>
      <c r="N21" s="16">
        <v>0</v>
      </c>
      <c r="O21" s="23"/>
      <c r="R21"/>
    </row>
    <row r="22" spans="1:18" s="1" customFormat="1" ht="33.75" customHeight="1">
      <c r="A22" s="26"/>
      <c r="B22" s="23"/>
      <c r="C22" s="26"/>
      <c r="D22" s="11" t="s">
        <v>4</v>
      </c>
      <c r="E22" s="4">
        <f t="shared" si="0"/>
        <v>7190.1</v>
      </c>
      <c r="F22" s="15">
        <v>7190.1</v>
      </c>
      <c r="G22" s="31">
        <v>0</v>
      </c>
      <c r="H22" s="32"/>
      <c r="I22" s="32"/>
      <c r="J22" s="32"/>
      <c r="K22" s="33"/>
      <c r="L22" s="16">
        <v>0</v>
      </c>
      <c r="M22" s="16">
        <v>0</v>
      </c>
      <c r="N22" s="16">
        <v>0</v>
      </c>
      <c r="O22" s="23"/>
      <c r="R22"/>
    </row>
    <row r="23" spans="1:18" s="1" customFormat="1" ht="33.75" customHeight="1">
      <c r="A23" s="26"/>
      <c r="B23" s="23"/>
      <c r="C23" s="26"/>
      <c r="D23" s="11" t="s">
        <v>10</v>
      </c>
      <c r="E23" s="4">
        <f t="shared" si="0"/>
        <v>2547304.4</v>
      </c>
      <c r="F23" s="15">
        <f>498994.9+6343.6</f>
        <v>505338.5</v>
      </c>
      <c r="G23" s="31">
        <f>508485.4+3180+393.3+1000</f>
        <v>513058.7</v>
      </c>
      <c r="H23" s="32"/>
      <c r="I23" s="32"/>
      <c r="J23" s="32"/>
      <c r="K23" s="33"/>
      <c r="L23" s="16">
        <f>508485.4+631</f>
        <v>509116.4</v>
      </c>
      <c r="M23" s="16">
        <f>509895.4</f>
        <v>509895.4</v>
      </c>
      <c r="N23" s="16">
        <v>509895.4</v>
      </c>
      <c r="O23" s="23"/>
      <c r="R23"/>
    </row>
    <row r="24" spans="1:18" s="1" customFormat="1" ht="58.5" customHeight="1">
      <c r="A24" s="26"/>
      <c r="B24" s="24"/>
      <c r="C24" s="27"/>
      <c r="D24" s="11" t="s">
        <v>18</v>
      </c>
      <c r="E24" s="4">
        <f t="shared" si="0"/>
        <v>0</v>
      </c>
      <c r="F24" s="15">
        <v>0</v>
      </c>
      <c r="G24" s="31">
        <v>0</v>
      </c>
      <c r="H24" s="32"/>
      <c r="I24" s="32"/>
      <c r="J24" s="32"/>
      <c r="K24" s="33"/>
      <c r="L24" s="16">
        <v>0</v>
      </c>
      <c r="M24" s="16">
        <v>0</v>
      </c>
      <c r="N24" s="16">
        <v>0</v>
      </c>
      <c r="O24" s="24"/>
      <c r="R24"/>
    </row>
    <row r="25" spans="1:18" s="1" customFormat="1" ht="33.75" customHeight="1" hidden="1">
      <c r="A25" s="25" t="s">
        <v>19</v>
      </c>
      <c r="B25" s="22" t="s">
        <v>39</v>
      </c>
      <c r="C25" s="25" t="s">
        <v>35</v>
      </c>
      <c r="D25" s="11" t="s">
        <v>11</v>
      </c>
      <c r="E25" s="4">
        <f t="shared" si="0"/>
        <v>0</v>
      </c>
      <c r="F25" s="15">
        <f>SUM(F26:F29)</f>
        <v>0</v>
      </c>
      <c r="G25" s="16"/>
      <c r="H25" s="16"/>
      <c r="I25" s="16"/>
      <c r="J25" s="16"/>
      <c r="K25" s="16">
        <f>SUM(K26:K29)</f>
        <v>0</v>
      </c>
      <c r="L25" s="16">
        <f>SUM(L26:L29)</f>
        <v>0</v>
      </c>
      <c r="M25" s="16">
        <f>SUM(M26:M29)</f>
        <v>0</v>
      </c>
      <c r="N25" s="16">
        <f>SUM(N26:N29)</f>
        <v>0</v>
      </c>
      <c r="O25" s="22"/>
      <c r="R25"/>
    </row>
    <row r="26" spans="1:18" s="1" customFormat="1" ht="33.75" customHeight="1" hidden="1">
      <c r="A26" s="26"/>
      <c r="B26" s="23"/>
      <c r="C26" s="26"/>
      <c r="D26" s="11" t="s">
        <v>0</v>
      </c>
      <c r="E26" s="4">
        <f t="shared" si="0"/>
        <v>0</v>
      </c>
      <c r="F26" s="15">
        <v>0</v>
      </c>
      <c r="G26" s="16"/>
      <c r="H26" s="16"/>
      <c r="I26" s="16"/>
      <c r="J26" s="16"/>
      <c r="K26" s="16">
        <v>0</v>
      </c>
      <c r="L26" s="16">
        <v>0</v>
      </c>
      <c r="M26" s="16">
        <v>0</v>
      </c>
      <c r="N26" s="16">
        <v>0</v>
      </c>
      <c r="O26" s="23"/>
      <c r="R26"/>
    </row>
    <row r="27" spans="1:18" s="1" customFormat="1" ht="33.75" customHeight="1" hidden="1">
      <c r="A27" s="26"/>
      <c r="B27" s="23"/>
      <c r="C27" s="26"/>
      <c r="D27" s="11" t="s">
        <v>4</v>
      </c>
      <c r="E27" s="4">
        <f t="shared" si="0"/>
        <v>0</v>
      </c>
      <c r="F27" s="15">
        <v>0</v>
      </c>
      <c r="G27" s="16"/>
      <c r="H27" s="16"/>
      <c r="I27" s="16"/>
      <c r="J27" s="16"/>
      <c r="K27" s="16">
        <v>0</v>
      </c>
      <c r="L27" s="16">
        <v>0</v>
      </c>
      <c r="M27" s="16">
        <v>0</v>
      </c>
      <c r="N27" s="16">
        <v>0</v>
      </c>
      <c r="O27" s="23"/>
      <c r="R27"/>
    </row>
    <row r="28" spans="1:18" s="1" customFormat="1" ht="33.75" customHeight="1" hidden="1">
      <c r="A28" s="26"/>
      <c r="B28" s="23"/>
      <c r="C28" s="26"/>
      <c r="D28" s="11" t="s">
        <v>10</v>
      </c>
      <c r="E28" s="4">
        <f t="shared" si="0"/>
        <v>0</v>
      </c>
      <c r="F28" s="15">
        <v>0</v>
      </c>
      <c r="G28" s="16"/>
      <c r="H28" s="16"/>
      <c r="I28" s="16"/>
      <c r="J28" s="16"/>
      <c r="K28" s="16">
        <v>0</v>
      </c>
      <c r="L28" s="16">
        <v>0</v>
      </c>
      <c r="M28" s="16">
        <v>0</v>
      </c>
      <c r="N28" s="16">
        <v>0</v>
      </c>
      <c r="O28" s="23"/>
      <c r="R28"/>
    </row>
    <row r="29" spans="1:18" s="1" customFormat="1" ht="33.75" customHeight="1" hidden="1">
      <c r="A29" s="27"/>
      <c r="B29" s="24"/>
      <c r="C29" s="27"/>
      <c r="D29" s="11" t="s">
        <v>18</v>
      </c>
      <c r="E29" s="4">
        <f t="shared" si="0"/>
        <v>0</v>
      </c>
      <c r="F29" s="15">
        <v>0</v>
      </c>
      <c r="G29" s="16"/>
      <c r="H29" s="16"/>
      <c r="I29" s="16"/>
      <c r="J29" s="16"/>
      <c r="K29" s="16">
        <v>0</v>
      </c>
      <c r="L29" s="16">
        <v>0</v>
      </c>
      <c r="M29" s="16">
        <v>0</v>
      </c>
      <c r="N29" s="16">
        <v>0</v>
      </c>
      <c r="O29" s="24"/>
      <c r="R29"/>
    </row>
    <row r="30" spans="1:18" s="1" customFormat="1" ht="33.75" customHeight="1" hidden="1">
      <c r="A30" s="25" t="s">
        <v>27</v>
      </c>
      <c r="B30" s="22" t="s">
        <v>48</v>
      </c>
      <c r="C30" s="25" t="s">
        <v>35</v>
      </c>
      <c r="D30" s="11" t="s">
        <v>11</v>
      </c>
      <c r="E30" s="4">
        <f t="shared" si="0"/>
        <v>0</v>
      </c>
      <c r="F30" s="15">
        <f>SUM(F31:F34)</f>
        <v>0</v>
      </c>
      <c r="G30" s="16"/>
      <c r="H30" s="16"/>
      <c r="I30" s="16"/>
      <c r="J30" s="16"/>
      <c r="K30" s="16">
        <f>SUM(K31:K34)</f>
        <v>0</v>
      </c>
      <c r="L30" s="16">
        <f>SUM(L31:L34)</f>
        <v>0</v>
      </c>
      <c r="M30" s="16">
        <f>SUM(M31:M34)</f>
        <v>0</v>
      </c>
      <c r="N30" s="16">
        <f>SUM(N31:N34)</f>
        <v>0</v>
      </c>
      <c r="O30" s="22"/>
      <c r="R30"/>
    </row>
    <row r="31" spans="1:18" s="1" customFormat="1" ht="33.75" customHeight="1" hidden="1">
      <c r="A31" s="26"/>
      <c r="B31" s="23"/>
      <c r="C31" s="26"/>
      <c r="D31" s="11" t="s">
        <v>0</v>
      </c>
      <c r="E31" s="4">
        <f t="shared" si="0"/>
        <v>0</v>
      </c>
      <c r="F31" s="15">
        <v>0</v>
      </c>
      <c r="G31" s="16"/>
      <c r="H31" s="16"/>
      <c r="I31" s="16"/>
      <c r="J31" s="16"/>
      <c r="K31" s="16">
        <v>0</v>
      </c>
      <c r="L31" s="16">
        <v>0</v>
      </c>
      <c r="M31" s="16">
        <v>0</v>
      </c>
      <c r="N31" s="16">
        <v>0</v>
      </c>
      <c r="O31" s="23"/>
      <c r="R31"/>
    </row>
    <row r="32" spans="1:18" s="1" customFormat="1" ht="33.75" customHeight="1" hidden="1">
      <c r="A32" s="26"/>
      <c r="B32" s="23"/>
      <c r="C32" s="26"/>
      <c r="D32" s="11" t="s">
        <v>4</v>
      </c>
      <c r="E32" s="4">
        <f t="shared" si="0"/>
        <v>0</v>
      </c>
      <c r="F32" s="15">
        <v>0</v>
      </c>
      <c r="G32" s="16"/>
      <c r="H32" s="16"/>
      <c r="I32" s="16"/>
      <c r="J32" s="16"/>
      <c r="K32" s="16">
        <v>0</v>
      </c>
      <c r="L32" s="16">
        <v>0</v>
      </c>
      <c r="M32" s="16">
        <v>0</v>
      </c>
      <c r="N32" s="16">
        <v>0</v>
      </c>
      <c r="O32" s="23"/>
      <c r="R32"/>
    </row>
    <row r="33" spans="1:18" s="1" customFormat="1" ht="33.75" customHeight="1" hidden="1">
      <c r="A33" s="26"/>
      <c r="B33" s="23"/>
      <c r="C33" s="26"/>
      <c r="D33" s="11" t="s">
        <v>10</v>
      </c>
      <c r="E33" s="4">
        <f t="shared" si="0"/>
        <v>0</v>
      </c>
      <c r="F33" s="15">
        <v>0</v>
      </c>
      <c r="G33" s="16"/>
      <c r="H33" s="16"/>
      <c r="I33" s="16"/>
      <c r="J33" s="16"/>
      <c r="K33" s="16">
        <v>0</v>
      </c>
      <c r="L33" s="16">
        <v>0</v>
      </c>
      <c r="M33" s="16">
        <v>0</v>
      </c>
      <c r="N33" s="16">
        <v>0</v>
      </c>
      <c r="O33" s="23"/>
      <c r="R33"/>
    </row>
    <row r="34" spans="1:18" s="1" customFormat="1" ht="33.75" customHeight="1" hidden="1">
      <c r="A34" s="27"/>
      <c r="B34" s="24"/>
      <c r="C34" s="27"/>
      <c r="D34" s="11" t="s">
        <v>18</v>
      </c>
      <c r="E34" s="4">
        <f t="shared" si="0"/>
        <v>0</v>
      </c>
      <c r="F34" s="15">
        <v>0</v>
      </c>
      <c r="G34" s="16"/>
      <c r="H34" s="16"/>
      <c r="I34" s="16"/>
      <c r="J34" s="16"/>
      <c r="K34" s="16">
        <v>0</v>
      </c>
      <c r="L34" s="16">
        <v>0</v>
      </c>
      <c r="M34" s="16">
        <v>0</v>
      </c>
      <c r="N34" s="16">
        <v>0</v>
      </c>
      <c r="O34" s="24"/>
      <c r="R34"/>
    </row>
    <row r="35" spans="1:18" s="1" customFormat="1" ht="33.75" customHeight="1">
      <c r="A35" s="25" t="s">
        <v>32</v>
      </c>
      <c r="B35" s="22" t="s">
        <v>49</v>
      </c>
      <c r="C35" s="25" t="s">
        <v>35</v>
      </c>
      <c r="D35" s="11" t="s">
        <v>11</v>
      </c>
      <c r="E35" s="4">
        <f t="shared" si="0"/>
        <v>210741.2</v>
      </c>
      <c r="F35" s="15">
        <f>SUM(F36:F39)</f>
        <v>42290</v>
      </c>
      <c r="G35" s="31">
        <f>SUM(G36:K39)</f>
        <v>42112.8</v>
      </c>
      <c r="H35" s="32"/>
      <c r="I35" s="32"/>
      <c r="J35" s="32"/>
      <c r="K35" s="33"/>
      <c r="L35" s="16">
        <f>SUM(L36:L39)</f>
        <v>42112.8</v>
      </c>
      <c r="M35" s="16">
        <f>SUM(M36:M39)</f>
        <v>42112.8</v>
      </c>
      <c r="N35" s="16">
        <f>SUM(N36:N39)</f>
        <v>42112.8</v>
      </c>
      <c r="O35" s="22" t="s">
        <v>71</v>
      </c>
      <c r="R35"/>
    </row>
    <row r="36" spans="1:18" s="1" customFormat="1" ht="33.75" customHeight="1">
      <c r="A36" s="26"/>
      <c r="B36" s="23"/>
      <c r="C36" s="26"/>
      <c r="D36" s="11" t="s">
        <v>0</v>
      </c>
      <c r="E36" s="4">
        <f t="shared" si="0"/>
        <v>0</v>
      </c>
      <c r="F36" s="15">
        <v>0</v>
      </c>
      <c r="G36" s="31">
        <v>0</v>
      </c>
      <c r="H36" s="32"/>
      <c r="I36" s="32"/>
      <c r="J36" s="32"/>
      <c r="K36" s="33"/>
      <c r="L36" s="16">
        <v>0</v>
      </c>
      <c r="M36" s="16">
        <v>0</v>
      </c>
      <c r="N36" s="16">
        <v>0</v>
      </c>
      <c r="O36" s="23"/>
      <c r="R36"/>
    </row>
    <row r="37" spans="1:18" s="1" customFormat="1" ht="33.75" customHeight="1">
      <c r="A37" s="26"/>
      <c r="B37" s="23"/>
      <c r="C37" s="26"/>
      <c r="D37" s="11" t="s">
        <v>4</v>
      </c>
      <c r="E37" s="4">
        <f t="shared" si="0"/>
        <v>0</v>
      </c>
      <c r="F37" s="15">
        <v>0</v>
      </c>
      <c r="G37" s="31">
        <v>0</v>
      </c>
      <c r="H37" s="32"/>
      <c r="I37" s="32"/>
      <c r="J37" s="32"/>
      <c r="K37" s="33"/>
      <c r="L37" s="16">
        <v>0</v>
      </c>
      <c r="M37" s="16">
        <v>0</v>
      </c>
      <c r="N37" s="16">
        <v>0</v>
      </c>
      <c r="O37" s="23"/>
      <c r="R37"/>
    </row>
    <row r="38" spans="1:18" s="1" customFormat="1" ht="33.75" customHeight="1">
      <c r="A38" s="26"/>
      <c r="B38" s="23"/>
      <c r="C38" s="26"/>
      <c r="D38" s="11" t="s">
        <v>10</v>
      </c>
      <c r="E38" s="4">
        <f t="shared" si="0"/>
        <v>210741.2</v>
      </c>
      <c r="F38" s="15">
        <f>40715.7+200+1374.3</f>
        <v>42290</v>
      </c>
      <c r="G38" s="31">
        <v>42112.8</v>
      </c>
      <c r="H38" s="32"/>
      <c r="I38" s="32"/>
      <c r="J38" s="32"/>
      <c r="K38" s="33"/>
      <c r="L38" s="16">
        <v>42112.8</v>
      </c>
      <c r="M38" s="16">
        <v>42112.8</v>
      </c>
      <c r="N38" s="16">
        <v>42112.8</v>
      </c>
      <c r="O38" s="23"/>
      <c r="R38"/>
    </row>
    <row r="39" spans="1:18" s="1" customFormat="1" ht="33.75" customHeight="1">
      <c r="A39" s="26"/>
      <c r="B39" s="24"/>
      <c r="C39" s="27"/>
      <c r="D39" s="11" t="s">
        <v>18</v>
      </c>
      <c r="E39" s="4">
        <f t="shared" si="0"/>
        <v>0</v>
      </c>
      <c r="F39" s="15">
        <v>0</v>
      </c>
      <c r="G39" s="31">
        <v>0</v>
      </c>
      <c r="H39" s="32"/>
      <c r="I39" s="32"/>
      <c r="J39" s="32"/>
      <c r="K39" s="33"/>
      <c r="L39" s="16">
        <v>0</v>
      </c>
      <c r="M39" s="16">
        <v>0</v>
      </c>
      <c r="N39" s="16">
        <v>0</v>
      </c>
      <c r="O39" s="24"/>
      <c r="R39"/>
    </row>
    <row r="40" spans="1:18" s="1" customFormat="1" ht="33.75" customHeight="1">
      <c r="A40" s="25" t="s">
        <v>28</v>
      </c>
      <c r="B40" s="22" t="s">
        <v>50</v>
      </c>
      <c r="C40" s="25" t="s">
        <v>35</v>
      </c>
      <c r="D40" s="11" t="s">
        <v>11</v>
      </c>
      <c r="E40" s="4">
        <f t="shared" si="0"/>
        <v>518765.8</v>
      </c>
      <c r="F40" s="15">
        <f>SUM(F41:F44)</f>
        <v>100763.8</v>
      </c>
      <c r="G40" s="31">
        <f>SUM(G41:K44)</f>
        <v>105250.5</v>
      </c>
      <c r="H40" s="32"/>
      <c r="I40" s="32"/>
      <c r="J40" s="32"/>
      <c r="K40" s="33"/>
      <c r="L40" s="16">
        <f>SUM(L41:L44)</f>
        <v>104250.5</v>
      </c>
      <c r="M40" s="16">
        <f>SUM(M41:M44)</f>
        <v>104250.5</v>
      </c>
      <c r="N40" s="16">
        <f>SUM(N41:N44)</f>
        <v>104250.5</v>
      </c>
      <c r="O40" s="22" t="s">
        <v>69</v>
      </c>
      <c r="R40"/>
    </row>
    <row r="41" spans="1:18" s="1" customFormat="1" ht="33.75" customHeight="1">
      <c r="A41" s="26"/>
      <c r="B41" s="23"/>
      <c r="C41" s="26"/>
      <c r="D41" s="11" t="s">
        <v>0</v>
      </c>
      <c r="E41" s="4">
        <f t="shared" si="0"/>
        <v>0</v>
      </c>
      <c r="F41" s="15">
        <v>0</v>
      </c>
      <c r="G41" s="31">
        <v>0</v>
      </c>
      <c r="H41" s="32"/>
      <c r="I41" s="32"/>
      <c r="J41" s="32"/>
      <c r="K41" s="33"/>
      <c r="L41" s="16">
        <v>0</v>
      </c>
      <c r="M41" s="16">
        <v>0</v>
      </c>
      <c r="N41" s="16">
        <v>0</v>
      </c>
      <c r="O41" s="23"/>
      <c r="R41"/>
    </row>
    <row r="42" spans="1:18" s="1" customFormat="1" ht="33.75" customHeight="1">
      <c r="A42" s="26"/>
      <c r="B42" s="23"/>
      <c r="C42" s="26"/>
      <c r="D42" s="11" t="s">
        <v>4</v>
      </c>
      <c r="E42" s="4">
        <f t="shared" si="0"/>
        <v>0</v>
      </c>
      <c r="F42" s="15">
        <v>0</v>
      </c>
      <c r="G42" s="31">
        <v>0</v>
      </c>
      <c r="H42" s="32"/>
      <c r="I42" s="32"/>
      <c r="J42" s="32"/>
      <c r="K42" s="33"/>
      <c r="L42" s="16">
        <v>0</v>
      </c>
      <c r="M42" s="16">
        <v>0</v>
      </c>
      <c r="N42" s="16">
        <v>0</v>
      </c>
      <c r="O42" s="23"/>
      <c r="R42"/>
    </row>
    <row r="43" spans="1:18" s="1" customFormat="1" ht="33.75" customHeight="1">
      <c r="A43" s="26"/>
      <c r="B43" s="23"/>
      <c r="C43" s="26"/>
      <c r="D43" s="11" t="s">
        <v>10</v>
      </c>
      <c r="E43" s="4">
        <f t="shared" si="0"/>
        <v>518765.8</v>
      </c>
      <c r="F43" s="15">
        <v>100763.8</v>
      </c>
      <c r="G43" s="31">
        <f>104250.5+1000</f>
        <v>105250.5</v>
      </c>
      <c r="H43" s="32"/>
      <c r="I43" s="32"/>
      <c r="J43" s="32"/>
      <c r="K43" s="33"/>
      <c r="L43" s="16">
        <v>104250.5</v>
      </c>
      <c r="M43" s="16">
        <v>104250.5</v>
      </c>
      <c r="N43" s="16">
        <v>104250.5</v>
      </c>
      <c r="O43" s="23"/>
      <c r="R43"/>
    </row>
    <row r="44" spans="1:18" s="1" customFormat="1" ht="33.75" customHeight="1">
      <c r="A44" s="26"/>
      <c r="B44" s="24"/>
      <c r="C44" s="27"/>
      <c r="D44" s="11" t="s">
        <v>18</v>
      </c>
      <c r="E44" s="4">
        <f t="shared" si="0"/>
        <v>0</v>
      </c>
      <c r="F44" s="15">
        <v>0</v>
      </c>
      <c r="G44" s="31">
        <v>0</v>
      </c>
      <c r="H44" s="32"/>
      <c r="I44" s="32"/>
      <c r="J44" s="32"/>
      <c r="K44" s="33"/>
      <c r="L44" s="16">
        <v>0</v>
      </c>
      <c r="M44" s="16">
        <v>0</v>
      </c>
      <c r="N44" s="16">
        <v>0</v>
      </c>
      <c r="O44" s="24"/>
      <c r="R44"/>
    </row>
    <row r="45" spans="1:18" s="1" customFormat="1" ht="66.75" customHeight="1">
      <c r="A45" s="25" t="s">
        <v>29</v>
      </c>
      <c r="B45" s="22" t="s">
        <v>51</v>
      </c>
      <c r="C45" s="25" t="s">
        <v>35</v>
      </c>
      <c r="D45" s="11" t="s">
        <v>11</v>
      </c>
      <c r="E45" s="4">
        <f t="shared" si="0"/>
        <v>1720822.9</v>
      </c>
      <c r="F45" s="15">
        <f>SUM(F46:F49)</f>
        <v>326220.7</v>
      </c>
      <c r="G45" s="31">
        <f>SUM(G46:K49)</f>
        <v>348871</v>
      </c>
      <c r="H45" s="32"/>
      <c r="I45" s="32"/>
      <c r="J45" s="32"/>
      <c r="K45" s="33"/>
      <c r="L45" s="16">
        <f>SUM(L46:L49)</f>
        <v>348871</v>
      </c>
      <c r="M45" s="16">
        <f>SUM(M46:M49)</f>
        <v>348871</v>
      </c>
      <c r="N45" s="16">
        <f>SUM(N46:N49)</f>
        <v>347989.2</v>
      </c>
      <c r="O45" s="22" t="s">
        <v>76</v>
      </c>
      <c r="R45"/>
    </row>
    <row r="46" spans="1:18" s="1" customFormat="1" ht="66.75" customHeight="1">
      <c r="A46" s="26"/>
      <c r="B46" s="23"/>
      <c r="C46" s="26"/>
      <c r="D46" s="11" t="s">
        <v>0</v>
      </c>
      <c r="E46" s="4">
        <f t="shared" si="0"/>
        <v>0</v>
      </c>
      <c r="F46" s="15">
        <v>0</v>
      </c>
      <c r="G46" s="31">
        <v>0</v>
      </c>
      <c r="H46" s="32"/>
      <c r="I46" s="32"/>
      <c r="J46" s="32"/>
      <c r="K46" s="33"/>
      <c r="L46" s="16">
        <v>0</v>
      </c>
      <c r="M46" s="16">
        <v>0</v>
      </c>
      <c r="N46" s="16">
        <v>0</v>
      </c>
      <c r="O46" s="23"/>
      <c r="R46"/>
    </row>
    <row r="47" spans="1:18" s="1" customFormat="1" ht="66.75" customHeight="1">
      <c r="A47" s="26"/>
      <c r="B47" s="23"/>
      <c r="C47" s="26"/>
      <c r="D47" s="11" t="s">
        <v>4</v>
      </c>
      <c r="E47" s="4">
        <f t="shared" si="0"/>
        <v>0</v>
      </c>
      <c r="F47" s="15">
        <v>0</v>
      </c>
      <c r="G47" s="31">
        <v>0</v>
      </c>
      <c r="H47" s="32"/>
      <c r="I47" s="32"/>
      <c r="J47" s="32"/>
      <c r="K47" s="33"/>
      <c r="L47" s="16">
        <v>0</v>
      </c>
      <c r="M47" s="16">
        <v>0</v>
      </c>
      <c r="N47" s="16">
        <v>0</v>
      </c>
      <c r="O47" s="23"/>
      <c r="R47"/>
    </row>
    <row r="48" spans="1:18" s="1" customFormat="1" ht="66.75" customHeight="1">
      <c r="A48" s="26"/>
      <c r="B48" s="23"/>
      <c r="C48" s="26"/>
      <c r="D48" s="11" t="s">
        <v>10</v>
      </c>
      <c r="E48" s="4">
        <f t="shared" si="0"/>
        <v>1720822.9</v>
      </c>
      <c r="F48" s="15">
        <f>322156.8-8350+7939.7+4474.2</f>
        <v>326220.7</v>
      </c>
      <c r="G48" s="31">
        <f>347989.2+881.8</f>
        <v>348871</v>
      </c>
      <c r="H48" s="32"/>
      <c r="I48" s="32"/>
      <c r="J48" s="32"/>
      <c r="K48" s="33"/>
      <c r="L48" s="16">
        <f>347989.2+881.8</f>
        <v>348871</v>
      </c>
      <c r="M48" s="16">
        <f>347989.2+881.8</f>
        <v>348871</v>
      </c>
      <c r="N48" s="16">
        <v>347989.2</v>
      </c>
      <c r="O48" s="23"/>
      <c r="R48"/>
    </row>
    <row r="49" spans="1:18" s="1" customFormat="1" ht="66.75" customHeight="1">
      <c r="A49" s="26"/>
      <c r="B49" s="24"/>
      <c r="C49" s="27"/>
      <c r="D49" s="11" t="s">
        <v>18</v>
      </c>
      <c r="E49" s="4">
        <f t="shared" si="0"/>
        <v>0</v>
      </c>
      <c r="F49" s="15">
        <v>0</v>
      </c>
      <c r="G49" s="31">
        <v>0</v>
      </c>
      <c r="H49" s="32"/>
      <c r="I49" s="32"/>
      <c r="J49" s="32"/>
      <c r="K49" s="33"/>
      <c r="L49" s="16">
        <v>0</v>
      </c>
      <c r="M49" s="16">
        <v>0</v>
      </c>
      <c r="N49" s="16">
        <v>0</v>
      </c>
      <c r="O49" s="24"/>
      <c r="R49"/>
    </row>
    <row r="50" spans="1:18" s="1" customFormat="1" ht="33.75" customHeight="1">
      <c r="A50" s="25" t="s">
        <v>30</v>
      </c>
      <c r="B50" s="22" t="s">
        <v>52</v>
      </c>
      <c r="C50" s="25" t="s">
        <v>35</v>
      </c>
      <c r="D50" s="11" t="s">
        <v>11</v>
      </c>
      <c r="E50" s="4">
        <f t="shared" si="0"/>
        <v>3573</v>
      </c>
      <c r="F50" s="15">
        <f>SUM(F51:F54)</f>
        <v>853</v>
      </c>
      <c r="G50" s="31">
        <f>SUM(G51:K54)</f>
        <v>680</v>
      </c>
      <c r="H50" s="32"/>
      <c r="I50" s="32"/>
      <c r="J50" s="32"/>
      <c r="K50" s="33"/>
      <c r="L50" s="16">
        <f>SUM(L51:L54)</f>
        <v>680</v>
      </c>
      <c r="M50" s="16">
        <f>SUM(M51:M54)</f>
        <v>680</v>
      </c>
      <c r="N50" s="16">
        <f>SUM(N51:N54)</f>
        <v>680</v>
      </c>
      <c r="O50" s="22" t="s">
        <v>68</v>
      </c>
      <c r="R50"/>
    </row>
    <row r="51" spans="1:18" s="1" customFormat="1" ht="33.75" customHeight="1">
      <c r="A51" s="26"/>
      <c r="B51" s="23"/>
      <c r="C51" s="26"/>
      <c r="D51" s="11" t="s">
        <v>0</v>
      </c>
      <c r="E51" s="4">
        <f t="shared" si="0"/>
        <v>0</v>
      </c>
      <c r="F51" s="15">
        <v>0</v>
      </c>
      <c r="G51" s="31">
        <v>0</v>
      </c>
      <c r="H51" s="32"/>
      <c r="I51" s="32"/>
      <c r="J51" s="32"/>
      <c r="K51" s="33"/>
      <c r="L51" s="16">
        <v>0</v>
      </c>
      <c r="M51" s="16">
        <v>0</v>
      </c>
      <c r="N51" s="16">
        <v>0</v>
      </c>
      <c r="O51" s="23"/>
      <c r="R51"/>
    </row>
    <row r="52" spans="1:18" s="1" customFormat="1" ht="33.75" customHeight="1">
      <c r="A52" s="26"/>
      <c r="B52" s="23"/>
      <c r="C52" s="26"/>
      <c r="D52" s="11" t="s">
        <v>4</v>
      </c>
      <c r="E52" s="4">
        <f t="shared" si="0"/>
        <v>0</v>
      </c>
      <c r="F52" s="15">
        <v>0</v>
      </c>
      <c r="G52" s="31">
        <v>0</v>
      </c>
      <c r="H52" s="32"/>
      <c r="I52" s="32"/>
      <c r="J52" s="32"/>
      <c r="K52" s="33"/>
      <c r="L52" s="16">
        <v>0</v>
      </c>
      <c r="M52" s="16">
        <v>0</v>
      </c>
      <c r="N52" s="16">
        <v>0</v>
      </c>
      <c r="O52" s="23"/>
      <c r="R52"/>
    </row>
    <row r="53" spans="1:18" s="1" customFormat="1" ht="33.75" customHeight="1">
      <c r="A53" s="26"/>
      <c r="B53" s="23"/>
      <c r="C53" s="26"/>
      <c r="D53" s="11" t="s">
        <v>10</v>
      </c>
      <c r="E53" s="4">
        <f t="shared" si="0"/>
        <v>3573</v>
      </c>
      <c r="F53" s="15">
        <f>430+423</f>
        <v>853</v>
      </c>
      <c r="G53" s="31">
        <v>680</v>
      </c>
      <c r="H53" s="32"/>
      <c r="I53" s="32"/>
      <c r="J53" s="32"/>
      <c r="K53" s="33"/>
      <c r="L53" s="16">
        <v>680</v>
      </c>
      <c r="M53" s="16">
        <v>680</v>
      </c>
      <c r="N53" s="16">
        <v>680</v>
      </c>
      <c r="O53" s="23"/>
      <c r="R53"/>
    </row>
    <row r="54" spans="1:18" s="1" customFormat="1" ht="33.75" customHeight="1">
      <c r="A54" s="26"/>
      <c r="B54" s="24"/>
      <c r="C54" s="27"/>
      <c r="D54" s="11" t="s">
        <v>18</v>
      </c>
      <c r="E54" s="4">
        <f t="shared" si="0"/>
        <v>0</v>
      </c>
      <c r="F54" s="15">
        <v>0</v>
      </c>
      <c r="G54" s="31">
        <v>0</v>
      </c>
      <c r="H54" s="32"/>
      <c r="I54" s="32"/>
      <c r="J54" s="32"/>
      <c r="K54" s="33"/>
      <c r="L54" s="16">
        <v>0</v>
      </c>
      <c r="M54" s="16">
        <v>0</v>
      </c>
      <c r="N54" s="16">
        <v>0</v>
      </c>
      <c r="O54" s="24"/>
      <c r="R54"/>
    </row>
    <row r="55" spans="1:18" s="1" customFormat="1" ht="36" customHeight="1">
      <c r="A55" s="25" t="s">
        <v>31</v>
      </c>
      <c r="B55" s="22" t="s">
        <v>53</v>
      </c>
      <c r="C55" s="25" t="s">
        <v>35</v>
      </c>
      <c r="D55" s="11" t="s">
        <v>11</v>
      </c>
      <c r="E55" s="4">
        <f t="shared" si="0"/>
        <v>180091</v>
      </c>
      <c r="F55" s="15">
        <f>SUM(F56:F59)</f>
        <v>180091</v>
      </c>
      <c r="G55" s="31">
        <f>SUM(K56:K59)</f>
        <v>0</v>
      </c>
      <c r="H55" s="32"/>
      <c r="I55" s="32"/>
      <c r="J55" s="32"/>
      <c r="K55" s="33"/>
      <c r="L55" s="16">
        <f>SUM(L56:L59)</f>
        <v>0</v>
      </c>
      <c r="M55" s="16">
        <f>SUM(M56:M59)</f>
        <v>0</v>
      </c>
      <c r="N55" s="16">
        <f>SUM(N56:N59)</f>
        <v>0</v>
      </c>
      <c r="O55" s="22" t="s">
        <v>26</v>
      </c>
      <c r="R55"/>
    </row>
    <row r="56" spans="1:18" s="1" customFormat="1" ht="36" customHeight="1">
      <c r="A56" s="26"/>
      <c r="B56" s="23"/>
      <c r="C56" s="26"/>
      <c r="D56" s="11" t="s">
        <v>0</v>
      </c>
      <c r="E56" s="4">
        <f t="shared" si="0"/>
        <v>0</v>
      </c>
      <c r="F56" s="15">
        <v>0</v>
      </c>
      <c r="G56" s="31">
        <v>0</v>
      </c>
      <c r="H56" s="32"/>
      <c r="I56" s="32"/>
      <c r="J56" s="32"/>
      <c r="K56" s="33"/>
      <c r="L56" s="16">
        <v>0</v>
      </c>
      <c r="M56" s="16">
        <v>0</v>
      </c>
      <c r="N56" s="16">
        <v>0</v>
      </c>
      <c r="O56" s="23"/>
      <c r="R56"/>
    </row>
    <row r="57" spans="1:18" s="1" customFormat="1" ht="36" customHeight="1">
      <c r="A57" s="26"/>
      <c r="B57" s="23"/>
      <c r="C57" s="26"/>
      <c r="D57" s="11" t="s">
        <v>4</v>
      </c>
      <c r="E57" s="4">
        <f t="shared" si="0"/>
        <v>0</v>
      </c>
      <c r="F57" s="15">
        <v>0</v>
      </c>
      <c r="G57" s="31">
        <v>0</v>
      </c>
      <c r="H57" s="32"/>
      <c r="I57" s="32"/>
      <c r="J57" s="32"/>
      <c r="K57" s="33"/>
      <c r="L57" s="16">
        <v>0</v>
      </c>
      <c r="M57" s="16">
        <v>0</v>
      </c>
      <c r="N57" s="16">
        <v>0</v>
      </c>
      <c r="O57" s="23"/>
      <c r="R57"/>
    </row>
    <row r="58" spans="1:18" s="1" customFormat="1" ht="36" customHeight="1">
      <c r="A58" s="26"/>
      <c r="B58" s="23"/>
      <c r="C58" s="26"/>
      <c r="D58" s="11" t="s">
        <v>10</v>
      </c>
      <c r="E58" s="4">
        <f t="shared" si="0"/>
        <v>216930.7</v>
      </c>
      <c r="F58" s="15">
        <f>81767+98324</f>
        <v>180091</v>
      </c>
      <c r="G58" s="31">
        <v>36839.7</v>
      </c>
      <c r="H58" s="32"/>
      <c r="I58" s="32"/>
      <c r="J58" s="32"/>
      <c r="K58" s="33"/>
      <c r="L58" s="16">
        <v>0</v>
      </c>
      <c r="M58" s="16">
        <v>0</v>
      </c>
      <c r="N58" s="16">
        <v>0</v>
      </c>
      <c r="O58" s="23"/>
      <c r="R58"/>
    </row>
    <row r="59" spans="1:18" s="1" customFormat="1" ht="36" customHeight="1">
      <c r="A59" s="26"/>
      <c r="B59" s="24"/>
      <c r="C59" s="27"/>
      <c r="D59" s="11" t="s">
        <v>18</v>
      </c>
      <c r="E59" s="4">
        <f t="shared" si="0"/>
        <v>0</v>
      </c>
      <c r="F59" s="15">
        <v>0</v>
      </c>
      <c r="G59" s="31">
        <v>0</v>
      </c>
      <c r="H59" s="32"/>
      <c r="I59" s="32"/>
      <c r="J59" s="32"/>
      <c r="K59" s="33"/>
      <c r="L59" s="16">
        <v>0</v>
      </c>
      <c r="M59" s="16">
        <v>0</v>
      </c>
      <c r="N59" s="16">
        <v>0</v>
      </c>
      <c r="O59" s="24"/>
      <c r="R59"/>
    </row>
    <row r="60" spans="1:18" s="1" customFormat="1" ht="36" customHeight="1">
      <c r="A60" s="25" t="s">
        <v>33</v>
      </c>
      <c r="B60" s="22" t="s">
        <v>54</v>
      </c>
      <c r="C60" s="25" t="s">
        <v>35</v>
      </c>
      <c r="D60" s="11" t="s">
        <v>11</v>
      </c>
      <c r="E60" s="4">
        <f t="shared" si="0"/>
        <v>4212.5</v>
      </c>
      <c r="F60" s="15">
        <f>SUM(F61:F64)</f>
        <v>855</v>
      </c>
      <c r="G60" s="31">
        <f>SUM(G61:K64)</f>
        <v>957.5</v>
      </c>
      <c r="H60" s="32"/>
      <c r="I60" s="32"/>
      <c r="J60" s="32"/>
      <c r="K60" s="33"/>
      <c r="L60" s="16">
        <f>SUM(L61:L64)</f>
        <v>800</v>
      </c>
      <c r="M60" s="16">
        <f>SUM(M61:M64)</f>
        <v>800</v>
      </c>
      <c r="N60" s="16">
        <f>SUM(N61:N64)</f>
        <v>800</v>
      </c>
      <c r="O60" s="22" t="s">
        <v>25</v>
      </c>
      <c r="R60"/>
    </row>
    <row r="61" spans="1:18" s="1" customFormat="1" ht="36" customHeight="1">
      <c r="A61" s="26"/>
      <c r="B61" s="23"/>
      <c r="C61" s="26"/>
      <c r="D61" s="11" t="s">
        <v>0</v>
      </c>
      <c r="E61" s="4">
        <f t="shared" si="0"/>
        <v>0</v>
      </c>
      <c r="F61" s="15">
        <v>0</v>
      </c>
      <c r="G61" s="31">
        <v>0</v>
      </c>
      <c r="H61" s="32"/>
      <c r="I61" s="32"/>
      <c r="J61" s="32"/>
      <c r="K61" s="33"/>
      <c r="L61" s="16">
        <v>0</v>
      </c>
      <c r="M61" s="16">
        <v>0</v>
      </c>
      <c r="N61" s="16">
        <v>0</v>
      </c>
      <c r="O61" s="23"/>
      <c r="R61"/>
    </row>
    <row r="62" spans="1:18" s="1" customFormat="1" ht="36" customHeight="1">
      <c r="A62" s="26"/>
      <c r="B62" s="23"/>
      <c r="C62" s="26"/>
      <c r="D62" s="11" t="s">
        <v>4</v>
      </c>
      <c r="E62" s="4">
        <f t="shared" si="0"/>
        <v>0</v>
      </c>
      <c r="F62" s="15">
        <v>0</v>
      </c>
      <c r="G62" s="31">
        <v>0</v>
      </c>
      <c r="H62" s="32"/>
      <c r="I62" s="32"/>
      <c r="J62" s="32"/>
      <c r="K62" s="33"/>
      <c r="L62" s="16">
        <v>0</v>
      </c>
      <c r="M62" s="16">
        <v>0</v>
      </c>
      <c r="N62" s="16">
        <v>0</v>
      </c>
      <c r="O62" s="23"/>
      <c r="R62"/>
    </row>
    <row r="63" spans="1:18" s="1" customFormat="1" ht="36" customHeight="1">
      <c r="A63" s="26"/>
      <c r="B63" s="23"/>
      <c r="C63" s="26"/>
      <c r="D63" s="11" t="s">
        <v>10</v>
      </c>
      <c r="E63" s="4">
        <f t="shared" si="0"/>
        <v>4212.5</v>
      </c>
      <c r="F63" s="15">
        <f>800+55</f>
        <v>855</v>
      </c>
      <c r="G63" s="31">
        <f>800+157.5</f>
        <v>957.5</v>
      </c>
      <c r="H63" s="32"/>
      <c r="I63" s="32"/>
      <c r="J63" s="32"/>
      <c r="K63" s="33"/>
      <c r="L63" s="16">
        <v>800</v>
      </c>
      <c r="M63" s="16">
        <v>800</v>
      </c>
      <c r="N63" s="16">
        <v>800</v>
      </c>
      <c r="O63" s="23"/>
      <c r="R63"/>
    </row>
    <row r="64" spans="1:18" s="1" customFormat="1" ht="36" customHeight="1">
      <c r="A64" s="26"/>
      <c r="B64" s="24"/>
      <c r="C64" s="27"/>
      <c r="D64" s="11" t="s">
        <v>18</v>
      </c>
      <c r="E64" s="4">
        <f t="shared" si="0"/>
        <v>0</v>
      </c>
      <c r="F64" s="15">
        <v>0</v>
      </c>
      <c r="G64" s="31">
        <v>0</v>
      </c>
      <c r="H64" s="32"/>
      <c r="I64" s="32"/>
      <c r="J64" s="32"/>
      <c r="K64" s="33"/>
      <c r="L64" s="16">
        <v>0</v>
      </c>
      <c r="M64" s="16">
        <v>0</v>
      </c>
      <c r="N64" s="16">
        <v>0</v>
      </c>
      <c r="O64" s="24"/>
      <c r="R64"/>
    </row>
    <row r="65" spans="1:18" s="1" customFormat="1" ht="36" customHeight="1">
      <c r="A65" s="25" t="s">
        <v>40</v>
      </c>
      <c r="B65" s="22" t="s">
        <v>55</v>
      </c>
      <c r="C65" s="25" t="s">
        <v>35</v>
      </c>
      <c r="D65" s="11" t="s">
        <v>11</v>
      </c>
      <c r="E65" s="4">
        <f t="shared" si="0"/>
        <v>89875.1</v>
      </c>
      <c r="F65" s="15">
        <f>SUM(F66:F69)</f>
        <v>16294.699999999999</v>
      </c>
      <c r="G65" s="31">
        <f>SUM(G66:K69)</f>
        <v>18395.1</v>
      </c>
      <c r="H65" s="32"/>
      <c r="I65" s="32"/>
      <c r="J65" s="32"/>
      <c r="K65" s="33"/>
      <c r="L65" s="16">
        <f>SUM(L66:L69)</f>
        <v>18395.1</v>
      </c>
      <c r="M65" s="16">
        <f>SUM(M66:M69)</f>
        <v>18395.1</v>
      </c>
      <c r="N65" s="16">
        <f>SUM(N66:N69)</f>
        <v>18395.1</v>
      </c>
      <c r="O65" s="22" t="s">
        <v>25</v>
      </c>
      <c r="R65"/>
    </row>
    <row r="66" spans="1:18" s="1" customFormat="1" ht="36" customHeight="1">
      <c r="A66" s="26"/>
      <c r="B66" s="23"/>
      <c r="C66" s="26"/>
      <c r="D66" s="11" t="s">
        <v>0</v>
      </c>
      <c r="E66" s="4">
        <f t="shared" si="0"/>
        <v>0</v>
      </c>
      <c r="F66" s="15">
        <v>0</v>
      </c>
      <c r="G66" s="31">
        <v>0</v>
      </c>
      <c r="H66" s="32"/>
      <c r="I66" s="32"/>
      <c r="J66" s="32"/>
      <c r="K66" s="33"/>
      <c r="L66" s="16">
        <v>0</v>
      </c>
      <c r="M66" s="16">
        <v>0</v>
      </c>
      <c r="N66" s="16">
        <v>0</v>
      </c>
      <c r="O66" s="23"/>
      <c r="R66"/>
    </row>
    <row r="67" spans="1:18" s="1" customFormat="1" ht="36" customHeight="1">
      <c r="A67" s="26"/>
      <c r="B67" s="23"/>
      <c r="C67" s="26"/>
      <c r="D67" s="11" t="s">
        <v>4</v>
      </c>
      <c r="E67" s="4">
        <f t="shared" si="0"/>
        <v>0</v>
      </c>
      <c r="F67" s="15">
        <v>0</v>
      </c>
      <c r="G67" s="31">
        <v>0</v>
      </c>
      <c r="H67" s="32"/>
      <c r="I67" s="32"/>
      <c r="J67" s="32"/>
      <c r="K67" s="33"/>
      <c r="L67" s="16">
        <v>0</v>
      </c>
      <c r="M67" s="16">
        <v>0</v>
      </c>
      <c r="N67" s="16">
        <v>0</v>
      </c>
      <c r="O67" s="23"/>
      <c r="R67"/>
    </row>
    <row r="68" spans="1:18" s="1" customFormat="1" ht="36" customHeight="1">
      <c r="A68" s="26"/>
      <c r="B68" s="23"/>
      <c r="C68" s="26"/>
      <c r="D68" s="11" t="s">
        <v>10</v>
      </c>
      <c r="E68" s="4">
        <f t="shared" si="0"/>
        <v>89875.1</v>
      </c>
      <c r="F68" s="15">
        <f>18855.1-2560.4</f>
        <v>16294.699999999999</v>
      </c>
      <c r="G68" s="31">
        <v>18395.1</v>
      </c>
      <c r="H68" s="32"/>
      <c r="I68" s="32"/>
      <c r="J68" s="32"/>
      <c r="K68" s="33"/>
      <c r="L68" s="16">
        <v>18395.1</v>
      </c>
      <c r="M68" s="16">
        <v>18395.1</v>
      </c>
      <c r="N68" s="16">
        <v>18395.1</v>
      </c>
      <c r="O68" s="23"/>
      <c r="R68"/>
    </row>
    <row r="69" spans="1:18" s="1" customFormat="1" ht="36" customHeight="1">
      <c r="A69" s="27"/>
      <c r="B69" s="24"/>
      <c r="C69" s="27"/>
      <c r="D69" s="11" t="s">
        <v>18</v>
      </c>
      <c r="E69" s="4">
        <f t="shared" si="0"/>
        <v>0</v>
      </c>
      <c r="F69" s="15">
        <v>0</v>
      </c>
      <c r="G69" s="31">
        <v>0</v>
      </c>
      <c r="H69" s="32"/>
      <c r="I69" s="32"/>
      <c r="J69" s="32"/>
      <c r="K69" s="33"/>
      <c r="L69" s="16">
        <v>0</v>
      </c>
      <c r="M69" s="16">
        <v>0</v>
      </c>
      <c r="N69" s="16">
        <v>0</v>
      </c>
      <c r="O69" s="24"/>
      <c r="R69"/>
    </row>
    <row r="70" spans="1:18" s="1" customFormat="1" ht="36" customHeight="1" hidden="1">
      <c r="A70" s="26" t="s">
        <v>41</v>
      </c>
      <c r="B70" s="22" t="s">
        <v>56</v>
      </c>
      <c r="C70" s="25" t="s">
        <v>35</v>
      </c>
      <c r="D70" s="12" t="s">
        <v>11</v>
      </c>
      <c r="E70" s="4">
        <f t="shared" si="0"/>
        <v>0</v>
      </c>
      <c r="F70" s="7">
        <f>SUM(F71:F74)</f>
        <v>0</v>
      </c>
      <c r="G70" s="8"/>
      <c r="H70" s="8"/>
      <c r="I70" s="8"/>
      <c r="J70" s="8"/>
      <c r="K70" s="8">
        <f>SUM(K71:K74)</f>
        <v>0</v>
      </c>
      <c r="L70" s="8">
        <f>SUM(L71:L74)</f>
        <v>0</v>
      </c>
      <c r="M70" s="8">
        <f>SUM(M71:M74)</f>
        <v>0</v>
      </c>
      <c r="N70" s="8">
        <f>SUM(N71:N74)</f>
        <v>0</v>
      </c>
      <c r="O70" s="22" t="s">
        <v>25</v>
      </c>
      <c r="R70"/>
    </row>
    <row r="71" spans="1:18" s="1" customFormat="1" ht="36" customHeight="1" hidden="1">
      <c r="A71" s="26"/>
      <c r="B71" s="23"/>
      <c r="C71" s="26"/>
      <c r="D71" s="11" t="s">
        <v>0</v>
      </c>
      <c r="E71" s="4">
        <f t="shared" si="0"/>
        <v>0</v>
      </c>
      <c r="F71" s="15">
        <v>0</v>
      </c>
      <c r="G71" s="16"/>
      <c r="H71" s="16"/>
      <c r="I71" s="16"/>
      <c r="J71" s="16"/>
      <c r="K71" s="16">
        <v>0</v>
      </c>
      <c r="L71" s="16">
        <v>0</v>
      </c>
      <c r="M71" s="16">
        <v>0</v>
      </c>
      <c r="N71" s="16">
        <v>0</v>
      </c>
      <c r="O71" s="23"/>
      <c r="R71"/>
    </row>
    <row r="72" spans="1:18" s="1" customFormat="1" ht="36" customHeight="1" hidden="1">
      <c r="A72" s="26"/>
      <c r="B72" s="23"/>
      <c r="C72" s="26"/>
      <c r="D72" s="11" t="s">
        <v>4</v>
      </c>
      <c r="E72" s="4">
        <f t="shared" si="0"/>
        <v>0</v>
      </c>
      <c r="F72" s="15">
        <v>0</v>
      </c>
      <c r="G72" s="16"/>
      <c r="H72" s="16"/>
      <c r="I72" s="16"/>
      <c r="J72" s="16"/>
      <c r="K72" s="16">
        <v>0</v>
      </c>
      <c r="L72" s="16">
        <v>0</v>
      </c>
      <c r="M72" s="16">
        <v>0</v>
      </c>
      <c r="N72" s="16">
        <v>0</v>
      </c>
      <c r="O72" s="23"/>
      <c r="R72"/>
    </row>
    <row r="73" spans="1:18" s="1" customFormat="1" ht="36" customHeight="1" hidden="1">
      <c r="A73" s="26"/>
      <c r="B73" s="23"/>
      <c r="C73" s="26"/>
      <c r="D73" s="11" t="s">
        <v>10</v>
      </c>
      <c r="E73" s="4">
        <f t="shared" si="0"/>
        <v>0</v>
      </c>
      <c r="F73" s="15">
        <v>0</v>
      </c>
      <c r="G73" s="16"/>
      <c r="H73" s="16"/>
      <c r="I73" s="16"/>
      <c r="J73" s="16"/>
      <c r="K73" s="16">
        <v>0</v>
      </c>
      <c r="L73" s="16">
        <v>0</v>
      </c>
      <c r="M73" s="16">
        <v>0</v>
      </c>
      <c r="N73" s="16">
        <v>0</v>
      </c>
      <c r="O73" s="23"/>
      <c r="R73"/>
    </row>
    <row r="74" spans="1:18" s="1" customFormat="1" ht="36" customHeight="1" hidden="1">
      <c r="A74" s="26"/>
      <c r="B74" s="24"/>
      <c r="C74" s="27"/>
      <c r="D74" s="11" t="s">
        <v>18</v>
      </c>
      <c r="E74" s="4">
        <f aca="true" t="shared" si="2" ref="E74:E124">SUM(F74:N74)</f>
        <v>0</v>
      </c>
      <c r="F74" s="15">
        <v>0</v>
      </c>
      <c r="G74" s="16"/>
      <c r="H74" s="16"/>
      <c r="I74" s="16"/>
      <c r="J74" s="16"/>
      <c r="K74" s="16">
        <v>0</v>
      </c>
      <c r="L74" s="16">
        <v>0</v>
      </c>
      <c r="M74" s="16">
        <v>0</v>
      </c>
      <c r="N74" s="16">
        <v>0</v>
      </c>
      <c r="O74" s="24"/>
      <c r="R74"/>
    </row>
    <row r="75" spans="1:18" s="1" customFormat="1" ht="36" customHeight="1" hidden="1">
      <c r="A75" s="25" t="s">
        <v>42</v>
      </c>
      <c r="B75" s="22" t="s">
        <v>57</v>
      </c>
      <c r="C75" s="25" t="s">
        <v>35</v>
      </c>
      <c r="D75" s="11" t="s">
        <v>1</v>
      </c>
      <c r="E75" s="4">
        <f t="shared" si="2"/>
        <v>0</v>
      </c>
      <c r="F75" s="15">
        <f>SUM(F76:F79)</f>
        <v>0</v>
      </c>
      <c r="G75" s="6"/>
      <c r="H75" s="6"/>
      <c r="I75" s="6"/>
      <c r="J75" s="6"/>
      <c r="K75" s="4">
        <f>SUM(K76:K78)</f>
        <v>0</v>
      </c>
      <c r="L75" s="4">
        <f>SUM(L76:L78)</f>
        <v>0</v>
      </c>
      <c r="M75" s="4">
        <f>SUM(M76:M78)</f>
        <v>0</v>
      </c>
      <c r="N75" s="4">
        <f>SUM(N76:N78)</f>
        <v>0</v>
      </c>
      <c r="O75" s="22"/>
      <c r="R75"/>
    </row>
    <row r="76" spans="1:18" s="1" customFormat="1" ht="36" customHeight="1" hidden="1">
      <c r="A76" s="26"/>
      <c r="B76" s="23"/>
      <c r="C76" s="26"/>
      <c r="D76" s="11" t="s">
        <v>0</v>
      </c>
      <c r="E76" s="4">
        <f t="shared" si="2"/>
        <v>0</v>
      </c>
      <c r="F76" s="15">
        <v>0</v>
      </c>
      <c r="G76" s="6"/>
      <c r="H76" s="6"/>
      <c r="I76" s="6"/>
      <c r="J76" s="6"/>
      <c r="K76" s="4">
        <v>0</v>
      </c>
      <c r="L76" s="4">
        <v>0</v>
      </c>
      <c r="M76" s="4">
        <v>0</v>
      </c>
      <c r="N76" s="4">
        <v>0</v>
      </c>
      <c r="O76" s="23"/>
      <c r="R76"/>
    </row>
    <row r="77" spans="1:18" s="1" customFormat="1" ht="36" customHeight="1" hidden="1">
      <c r="A77" s="26"/>
      <c r="B77" s="23"/>
      <c r="C77" s="26"/>
      <c r="D77" s="11" t="s">
        <v>4</v>
      </c>
      <c r="E77" s="4">
        <f t="shared" si="2"/>
        <v>0</v>
      </c>
      <c r="F77" s="15">
        <v>0</v>
      </c>
      <c r="G77" s="6"/>
      <c r="H77" s="6"/>
      <c r="I77" s="6"/>
      <c r="J77" s="6"/>
      <c r="K77" s="4">
        <v>0</v>
      </c>
      <c r="L77" s="4">
        <v>0</v>
      </c>
      <c r="M77" s="4">
        <v>0</v>
      </c>
      <c r="N77" s="4">
        <v>0</v>
      </c>
      <c r="O77" s="23"/>
      <c r="R77"/>
    </row>
    <row r="78" spans="1:18" s="1" customFormat="1" ht="36" customHeight="1" hidden="1">
      <c r="A78" s="26"/>
      <c r="B78" s="23"/>
      <c r="C78" s="26"/>
      <c r="D78" s="11" t="s">
        <v>10</v>
      </c>
      <c r="E78" s="4">
        <f t="shared" si="2"/>
        <v>0</v>
      </c>
      <c r="F78" s="15">
        <v>0</v>
      </c>
      <c r="G78" s="6"/>
      <c r="H78" s="6"/>
      <c r="I78" s="6"/>
      <c r="J78" s="6"/>
      <c r="K78" s="4">
        <v>0</v>
      </c>
      <c r="L78" s="4">
        <v>0</v>
      </c>
      <c r="M78" s="4">
        <v>0</v>
      </c>
      <c r="N78" s="4">
        <v>0</v>
      </c>
      <c r="O78" s="23"/>
      <c r="R78"/>
    </row>
    <row r="79" spans="1:18" s="1" customFormat="1" ht="36" customHeight="1" hidden="1">
      <c r="A79" s="26"/>
      <c r="B79" s="24"/>
      <c r="C79" s="27"/>
      <c r="D79" s="11" t="s">
        <v>18</v>
      </c>
      <c r="E79" s="4">
        <f t="shared" si="2"/>
        <v>0</v>
      </c>
      <c r="F79" s="15">
        <v>0</v>
      </c>
      <c r="G79" s="6"/>
      <c r="H79" s="6"/>
      <c r="I79" s="6"/>
      <c r="J79" s="6"/>
      <c r="K79" s="4">
        <v>0</v>
      </c>
      <c r="L79" s="4">
        <v>0</v>
      </c>
      <c r="M79" s="4">
        <v>0</v>
      </c>
      <c r="N79" s="4">
        <v>0</v>
      </c>
      <c r="O79" s="24"/>
      <c r="R79"/>
    </row>
    <row r="80" spans="1:18" s="1" customFormat="1" ht="36" customHeight="1" hidden="1">
      <c r="A80" s="25" t="s">
        <v>43</v>
      </c>
      <c r="B80" s="22" t="s">
        <v>58</v>
      </c>
      <c r="C80" s="25" t="s">
        <v>35</v>
      </c>
      <c r="D80" s="11" t="s">
        <v>11</v>
      </c>
      <c r="E80" s="4">
        <f t="shared" si="2"/>
        <v>0</v>
      </c>
      <c r="F80" s="15">
        <f>SUM(F81:F84)</f>
        <v>0</v>
      </c>
      <c r="G80" s="16"/>
      <c r="H80" s="16"/>
      <c r="I80" s="16"/>
      <c r="J80" s="16"/>
      <c r="K80" s="16">
        <f>SUM(K81:K84)</f>
        <v>0</v>
      </c>
      <c r="L80" s="16">
        <f>SUM(L81:L84)</f>
        <v>0</v>
      </c>
      <c r="M80" s="16">
        <f>SUM(M81:M84)</f>
        <v>0</v>
      </c>
      <c r="N80" s="16">
        <f>SUM(N81:N84)</f>
        <v>0</v>
      </c>
      <c r="O80" s="19"/>
      <c r="R80"/>
    </row>
    <row r="81" spans="1:18" s="1" customFormat="1" ht="36" customHeight="1" hidden="1">
      <c r="A81" s="26"/>
      <c r="B81" s="23"/>
      <c r="C81" s="26"/>
      <c r="D81" s="11" t="s">
        <v>0</v>
      </c>
      <c r="E81" s="4">
        <f t="shared" si="2"/>
        <v>0</v>
      </c>
      <c r="F81" s="15">
        <v>0</v>
      </c>
      <c r="G81" s="16"/>
      <c r="H81" s="16"/>
      <c r="I81" s="16"/>
      <c r="J81" s="16"/>
      <c r="K81" s="16">
        <v>0</v>
      </c>
      <c r="L81" s="16">
        <v>0</v>
      </c>
      <c r="M81" s="16">
        <v>0</v>
      </c>
      <c r="N81" s="16">
        <v>0</v>
      </c>
      <c r="O81" s="20"/>
      <c r="R81"/>
    </row>
    <row r="82" spans="1:18" s="1" customFormat="1" ht="36" customHeight="1" hidden="1">
      <c r="A82" s="26"/>
      <c r="B82" s="23"/>
      <c r="C82" s="26"/>
      <c r="D82" s="11" t="s">
        <v>4</v>
      </c>
      <c r="E82" s="4">
        <f t="shared" si="2"/>
        <v>0</v>
      </c>
      <c r="F82" s="15">
        <v>0</v>
      </c>
      <c r="G82" s="16"/>
      <c r="H82" s="16"/>
      <c r="I82" s="16"/>
      <c r="J82" s="16"/>
      <c r="K82" s="16">
        <v>0</v>
      </c>
      <c r="L82" s="16">
        <v>0</v>
      </c>
      <c r="M82" s="16">
        <v>0</v>
      </c>
      <c r="N82" s="16">
        <v>0</v>
      </c>
      <c r="O82" s="20"/>
      <c r="R82"/>
    </row>
    <row r="83" spans="1:18" s="1" customFormat="1" ht="36" customHeight="1" hidden="1">
      <c r="A83" s="26"/>
      <c r="B83" s="23"/>
      <c r="C83" s="26"/>
      <c r="D83" s="11" t="s">
        <v>10</v>
      </c>
      <c r="E83" s="4">
        <f t="shared" si="2"/>
        <v>0</v>
      </c>
      <c r="F83" s="15">
        <v>0</v>
      </c>
      <c r="G83" s="16"/>
      <c r="H83" s="16"/>
      <c r="I83" s="16"/>
      <c r="J83" s="16"/>
      <c r="K83" s="16">
        <v>0</v>
      </c>
      <c r="L83" s="16">
        <v>0</v>
      </c>
      <c r="M83" s="16">
        <v>0</v>
      </c>
      <c r="N83" s="16">
        <v>0</v>
      </c>
      <c r="O83" s="20"/>
      <c r="R83"/>
    </row>
    <row r="84" spans="1:18" s="1" customFormat="1" ht="36" customHeight="1" hidden="1">
      <c r="A84" s="26"/>
      <c r="B84" s="24"/>
      <c r="C84" s="27"/>
      <c r="D84" s="11" t="s">
        <v>18</v>
      </c>
      <c r="E84" s="4">
        <f t="shared" si="2"/>
        <v>0</v>
      </c>
      <c r="F84" s="15">
        <v>0</v>
      </c>
      <c r="G84" s="16"/>
      <c r="H84" s="16"/>
      <c r="I84" s="16"/>
      <c r="J84" s="16"/>
      <c r="K84" s="16">
        <v>0</v>
      </c>
      <c r="L84" s="16">
        <v>0</v>
      </c>
      <c r="M84" s="16">
        <v>0</v>
      </c>
      <c r="N84" s="16">
        <v>0</v>
      </c>
      <c r="O84" s="21"/>
      <c r="R84"/>
    </row>
    <row r="85" spans="1:18" s="1" customFormat="1" ht="36" customHeight="1" hidden="1">
      <c r="A85" s="25" t="s">
        <v>44</v>
      </c>
      <c r="B85" s="22" t="s">
        <v>59</v>
      </c>
      <c r="C85" s="25" t="s">
        <v>35</v>
      </c>
      <c r="D85" s="11" t="s">
        <v>1</v>
      </c>
      <c r="E85" s="4">
        <f t="shared" si="2"/>
        <v>0</v>
      </c>
      <c r="F85" s="15">
        <f>SUM(F86:F89)</f>
        <v>0</v>
      </c>
      <c r="G85" s="6"/>
      <c r="H85" s="6"/>
      <c r="I85" s="6"/>
      <c r="J85" s="6"/>
      <c r="K85" s="4">
        <f>SUM(K86:K89)</f>
        <v>0</v>
      </c>
      <c r="L85" s="4">
        <f>SUM(L86:L89)</f>
        <v>0</v>
      </c>
      <c r="M85" s="4">
        <f>SUM(M86:M89)</f>
        <v>0</v>
      </c>
      <c r="N85" s="4">
        <f>SUM(N86:N89)</f>
        <v>0</v>
      </c>
      <c r="O85" s="28"/>
      <c r="R85"/>
    </row>
    <row r="86" spans="1:18" s="1" customFormat="1" ht="36" customHeight="1" hidden="1">
      <c r="A86" s="26"/>
      <c r="B86" s="23"/>
      <c r="C86" s="26"/>
      <c r="D86" s="11" t="s">
        <v>0</v>
      </c>
      <c r="E86" s="4">
        <f t="shared" si="2"/>
        <v>0</v>
      </c>
      <c r="F86" s="15">
        <v>0</v>
      </c>
      <c r="G86" s="6"/>
      <c r="H86" s="6"/>
      <c r="I86" s="6"/>
      <c r="J86" s="6"/>
      <c r="K86" s="4">
        <v>0</v>
      </c>
      <c r="L86" s="4">
        <v>0</v>
      </c>
      <c r="M86" s="4">
        <v>0</v>
      </c>
      <c r="N86" s="4">
        <v>0</v>
      </c>
      <c r="O86" s="29"/>
      <c r="R86"/>
    </row>
    <row r="87" spans="1:18" s="1" customFormat="1" ht="36" customHeight="1" hidden="1">
      <c r="A87" s="26"/>
      <c r="B87" s="23"/>
      <c r="C87" s="26"/>
      <c r="D87" s="11" t="s">
        <v>4</v>
      </c>
      <c r="E87" s="4">
        <f t="shared" si="2"/>
        <v>0</v>
      </c>
      <c r="F87" s="15">
        <v>0</v>
      </c>
      <c r="G87" s="6"/>
      <c r="H87" s="6"/>
      <c r="I87" s="6"/>
      <c r="J87" s="6"/>
      <c r="K87" s="4">
        <v>0</v>
      </c>
      <c r="L87" s="4">
        <v>0</v>
      </c>
      <c r="M87" s="4">
        <v>0</v>
      </c>
      <c r="N87" s="4">
        <v>0</v>
      </c>
      <c r="O87" s="29"/>
      <c r="R87"/>
    </row>
    <row r="88" spans="1:18" s="1" customFormat="1" ht="36" customHeight="1" hidden="1">
      <c r="A88" s="26"/>
      <c r="B88" s="23"/>
      <c r="C88" s="26"/>
      <c r="D88" s="11" t="s">
        <v>10</v>
      </c>
      <c r="E88" s="4">
        <f t="shared" si="2"/>
        <v>0</v>
      </c>
      <c r="F88" s="15">
        <v>0</v>
      </c>
      <c r="G88" s="6"/>
      <c r="H88" s="6"/>
      <c r="I88" s="6"/>
      <c r="J88" s="6"/>
      <c r="K88" s="4">
        <v>0</v>
      </c>
      <c r="L88" s="4">
        <v>0</v>
      </c>
      <c r="M88" s="4">
        <v>0</v>
      </c>
      <c r="N88" s="4">
        <v>0</v>
      </c>
      <c r="O88" s="29"/>
      <c r="R88"/>
    </row>
    <row r="89" spans="1:18" s="1" customFormat="1" ht="36" customHeight="1" hidden="1">
      <c r="A89" s="26"/>
      <c r="B89" s="24"/>
      <c r="C89" s="27"/>
      <c r="D89" s="11" t="s">
        <v>18</v>
      </c>
      <c r="E89" s="4">
        <f t="shared" si="2"/>
        <v>0</v>
      </c>
      <c r="F89" s="15">
        <v>0</v>
      </c>
      <c r="G89" s="6"/>
      <c r="H89" s="6"/>
      <c r="I89" s="6"/>
      <c r="J89" s="6"/>
      <c r="K89" s="4">
        <v>0</v>
      </c>
      <c r="L89" s="4">
        <v>0</v>
      </c>
      <c r="M89" s="4">
        <v>0</v>
      </c>
      <c r="N89" s="4">
        <v>0</v>
      </c>
      <c r="O89" s="30"/>
      <c r="R89"/>
    </row>
    <row r="90" spans="1:18" s="1" customFormat="1" ht="36" customHeight="1">
      <c r="A90" s="25" t="s">
        <v>45</v>
      </c>
      <c r="B90" s="22" t="s">
        <v>60</v>
      </c>
      <c r="C90" s="25" t="s">
        <v>35</v>
      </c>
      <c r="D90" s="11" t="s">
        <v>1</v>
      </c>
      <c r="E90" s="4">
        <f t="shared" si="2"/>
        <v>65729.9</v>
      </c>
      <c r="F90" s="15">
        <f>SUM(F91:F94)</f>
        <v>10007.5</v>
      </c>
      <c r="G90" s="31">
        <f>SUM(G91:K94)</f>
        <v>13930.6</v>
      </c>
      <c r="H90" s="32"/>
      <c r="I90" s="32"/>
      <c r="J90" s="32"/>
      <c r="K90" s="33"/>
      <c r="L90" s="4">
        <f>SUM(L91:L94)</f>
        <v>13930.6</v>
      </c>
      <c r="M90" s="4">
        <f>SUM(M91:M94)</f>
        <v>13930.6</v>
      </c>
      <c r="N90" s="4">
        <f>SUM(N91:N94)</f>
        <v>13930.6</v>
      </c>
      <c r="O90" s="43" t="s">
        <v>67</v>
      </c>
      <c r="R90"/>
    </row>
    <row r="91" spans="1:18" s="1" customFormat="1" ht="36" customHeight="1">
      <c r="A91" s="26"/>
      <c r="B91" s="23"/>
      <c r="C91" s="26"/>
      <c r="D91" s="11" t="s">
        <v>0</v>
      </c>
      <c r="E91" s="4">
        <f t="shared" si="2"/>
        <v>0</v>
      </c>
      <c r="F91" s="15">
        <v>0</v>
      </c>
      <c r="G91" s="31">
        <v>0</v>
      </c>
      <c r="H91" s="32"/>
      <c r="I91" s="32"/>
      <c r="J91" s="32"/>
      <c r="K91" s="33"/>
      <c r="L91" s="4">
        <v>0</v>
      </c>
      <c r="M91" s="4">
        <v>0</v>
      </c>
      <c r="N91" s="4">
        <v>0</v>
      </c>
      <c r="O91" s="44"/>
      <c r="R91"/>
    </row>
    <row r="92" spans="1:18" s="1" customFormat="1" ht="36" customHeight="1">
      <c r="A92" s="26"/>
      <c r="B92" s="23"/>
      <c r="C92" s="26"/>
      <c r="D92" s="11" t="s">
        <v>4</v>
      </c>
      <c r="E92" s="4">
        <f t="shared" si="2"/>
        <v>0</v>
      </c>
      <c r="F92" s="15">
        <v>0</v>
      </c>
      <c r="G92" s="31">
        <v>0</v>
      </c>
      <c r="H92" s="32"/>
      <c r="I92" s="32"/>
      <c r="J92" s="32"/>
      <c r="K92" s="33"/>
      <c r="L92" s="4">
        <v>0</v>
      </c>
      <c r="M92" s="4">
        <v>0</v>
      </c>
      <c r="N92" s="4">
        <v>0</v>
      </c>
      <c r="O92" s="44"/>
      <c r="R92"/>
    </row>
    <row r="93" spans="1:18" s="1" customFormat="1" ht="36" customHeight="1">
      <c r="A93" s="26"/>
      <c r="B93" s="23"/>
      <c r="C93" s="26"/>
      <c r="D93" s="11" t="s">
        <v>10</v>
      </c>
      <c r="E93" s="4">
        <f t="shared" si="2"/>
        <v>65729.9</v>
      </c>
      <c r="F93" s="15">
        <v>10007.5</v>
      </c>
      <c r="G93" s="31">
        <v>13930.6</v>
      </c>
      <c r="H93" s="32"/>
      <c r="I93" s="32"/>
      <c r="J93" s="32"/>
      <c r="K93" s="33"/>
      <c r="L93" s="4">
        <v>13930.6</v>
      </c>
      <c r="M93" s="4">
        <v>13930.6</v>
      </c>
      <c r="N93" s="4">
        <v>13930.6</v>
      </c>
      <c r="O93" s="44"/>
      <c r="R93"/>
    </row>
    <row r="94" spans="1:18" s="1" customFormat="1" ht="36" customHeight="1">
      <c r="A94" s="26"/>
      <c r="B94" s="24"/>
      <c r="C94" s="27"/>
      <c r="D94" s="11" t="s">
        <v>18</v>
      </c>
      <c r="E94" s="4">
        <f t="shared" si="2"/>
        <v>0</v>
      </c>
      <c r="F94" s="15">
        <v>0</v>
      </c>
      <c r="G94" s="31">
        <v>0</v>
      </c>
      <c r="H94" s="32"/>
      <c r="I94" s="32"/>
      <c r="J94" s="32"/>
      <c r="K94" s="33"/>
      <c r="L94" s="4">
        <v>0</v>
      </c>
      <c r="M94" s="4">
        <v>0</v>
      </c>
      <c r="N94" s="4">
        <v>0</v>
      </c>
      <c r="O94" s="45"/>
      <c r="R94"/>
    </row>
    <row r="95" spans="1:18" s="1" customFormat="1" ht="36" customHeight="1">
      <c r="A95" s="25" t="s">
        <v>46</v>
      </c>
      <c r="B95" s="22" t="s">
        <v>61</v>
      </c>
      <c r="C95" s="25" t="s">
        <v>35</v>
      </c>
      <c r="D95" s="11" t="s">
        <v>1</v>
      </c>
      <c r="E95" s="4">
        <f t="shared" si="2"/>
        <v>120501.6</v>
      </c>
      <c r="F95" s="15">
        <f>SUM(F96:F99)</f>
        <v>23660</v>
      </c>
      <c r="G95" s="31">
        <f>SUM(G96:K99)</f>
        <v>24210.4</v>
      </c>
      <c r="H95" s="32"/>
      <c r="I95" s="32"/>
      <c r="J95" s="32"/>
      <c r="K95" s="33"/>
      <c r="L95" s="4">
        <f>SUM(L96:L99)</f>
        <v>24210.4</v>
      </c>
      <c r="M95" s="4">
        <f>SUM(M96:M99)</f>
        <v>24210.4</v>
      </c>
      <c r="N95" s="4">
        <f>SUM(N96:N99)</f>
        <v>24210.4</v>
      </c>
      <c r="O95" s="28" t="s">
        <v>70</v>
      </c>
      <c r="R95"/>
    </row>
    <row r="96" spans="1:18" s="1" customFormat="1" ht="36" customHeight="1">
      <c r="A96" s="26"/>
      <c r="B96" s="23"/>
      <c r="C96" s="26"/>
      <c r="D96" s="11" t="s">
        <v>0</v>
      </c>
      <c r="E96" s="4">
        <f t="shared" si="2"/>
        <v>0</v>
      </c>
      <c r="F96" s="15">
        <v>0</v>
      </c>
      <c r="G96" s="31">
        <v>0</v>
      </c>
      <c r="H96" s="32"/>
      <c r="I96" s="32"/>
      <c r="J96" s="32"/>
      <c r="K96" s="33"/>
      <c r="L96" s="4">
        <v>0</v>
      </c>
      <c r="M96" s="4">
        <v>0</v>
      </c>
      <c r="N96" s="4">
        <v>0</v>
      </c>
      <c r="O96" s="29"/>
      <c r="R96"/>
    </row>
    <row r="97" spans="1:18" s="1" customFormat="1" ht="36" customHeight="1">
      <c r="A97" s="26"/>
      <c r="B97" s="23"/>
      <c r="C97" s="26"/>
      <c r="D97" s="11" t="s">
        <v>4</v>
      </c>
      <c r="E97" s="4">
        <f t="shared" si="2"/>
        <v>0</v>
      </c>
      <c r="F97" s="15">
        <v>0</v>
      </c>
      <c r="G97" s="31">
        <v>0</v>
      </c>
      <c r="H97" s="32"/>
      <c r="I97" s="32"/>
      <c r="J97" s="32"/>
      <c r="K97" s="33"/>
      <c r="L97" s="4">
        <v>0</v>
      </c>
      <c r="M97" s="4">
        <v>0</v>
      </c>
      <c r="N97" s="4">
        <v>0</v>
      </c>
      <c r="O97" s="29"/>
      <c r="R97"/>
    </row>
    <row r="98" spans="1:18" s="1" customFormat="1" ht="36" customHeight="1">
      <c r="A98" s="26"/>
      <c r="B98" s="23"/>
      <c r="C98" s="26"/>
      <c r="D98" s="11" t="s">
        <v>10</v>
      </c>
      <c r="E98" s="4">
        <f t="shared" si="2"/>
        <v>120501.6</v>
      </c>
      <c r="F98" s="15">
        <f>23360+300</f>
        <v>23660</v>
      </c>
      <c r="G98" s="31">
        <v>24210.4</v>
      </c>
      <c r="H98" s="32"/>
      <c r="I98" s="32"/>
      <c r="J98" s="32"/>
      <c r="K98" s="33"/>
      <c r="L98" s="4">
        <v>24210.4</v>
      </c>
      <c r="M98" s="4">
        <v>24210.4</v>
      </c>
      <c r="N98" s="4">
        <v>24210.4</v>
      </c>
      <c r="O98" s="29"/>
      <c r="R98"/>
    </row>
    <row r="99" spans="1:18" s="1" customFormat="1" ht="36" customHeight="1">
      <c r="A99" s="26"/>
      <c r="B99" s="24"/>
      <c r="C99" s="27"/>
      <c r="D99" s="11" t="s">
        <v>18</v>
      </c>
      <c r="E99" s="4">
        <f t="shared" si="2"/>
        <v>0</v>
      </c>
      <c r="F99" s="15">
        <v>0</v>
      </c>
      <c r="G99" s="31">
        <v>0</v>
      </c>
      <c r="H99" s="32"/>
      <c r="I99" s="32"/>
      <c r="J99" s="32"/>
      <c r="K99" s="33"/>
      <c r="L99" s="4">
        <v>0</v>
      </c>
      <c r="M99" s="4">
        <v>0</v>
      </c>
      <c r="N99" s="4">
        <v>0</v>
      </c>
      <c r="O99" s="30"/>
      <c r="R99"/>
    </row>
    <row r="100" spans="1:18" s="1" customFormat="1" ht="36" customHeight="1" hidden="1">
      <c r="A100" s="25" t="s">
        <v>47</v>
      </c>
      <c r="B100" s="22" t="s">
        <v>62</v>
      </c>
      <c r="C100" s="25" t="s">
        <v>35</v>
      </c>
      <c r="D100" s="11" t="s">
        <v>1</v>
      </c>
      <c r="E100" s="4">
        <f t="shared" si="2"/>
        <v>0</v>
      </c>
      <c r="F100" s="15">
        <f>SUM(F101:F104)</f>
        <v>0</v>
      </c>
      <c r="G100" s="6"/>
      <c r="H100" s="6"/>
      <c r="I100" s="6"/>
      <c r="J100" s="6"/>
      <c r="K100" s="4">
        <f>SUM(K101:K104)</f>
        <v>0</v>
      </c>
      <c r="L100" s="4">
        <f>SUM(L101:L104)</f>
        <v>0</v>
      </c>
      <c r="M100" s="4">
        <f>SUM(M101:M104)</f>
        <v>0</v>
      </c>
      <c r="N100" s="4">
        <f>SUM(N101:N104)</f>
        <v>0</v>
      </c>
      <c r="O100" s="28"/>
      <c r="R100"/>
    </row>
    <row r="101" spans="1:18" s="1" customFormat="1" ht="36" customHeight="1" hidden="1">
      <c r="A101" s="26"/>
      <c r="B101" s="23"/>
      <c r="C101" s="26"/>
      <c r="D101" s="11" t="s">
        <v>0</v>
      </c>
      <c r="E101" s="4">
        <f t="shared" si="2"/>
        <v>0</v>
      </c>
      <c r="F101" s="15">
        <v>0</v>
      </c>
      <c r="G101" s="6"/>
      <c r="H101" s="6"/>
      <c r="I101" s="6"/>
      <c r="J101" s="6"/>
      <c r="K101" s="4">
        <v>0</v>
      </c>
      <c r="L101" s="4">
        <v>0</v>
      </c>
      <c r="M101" s="4">
        <v>0</v>
      </c>
      <c r="N101" s="4">
        <v>0</v>
      </c>
      <c r="O101" s="29"/>
      <c r="R101"/>
    </row>
    <row r="102" spans="1:18" s="1" customFormat="1" ht="36" customHeight="1" hidden="1">
      <c r="A102" s="26"/>
      <c r="B102" s="23"/>
      <c r="C102" s="26"/>
      <c r="D102" s="11" t="s">
        <v>4</v>
      </c>
      <c r="E102" s="4">
        <f t="shared" si="2"/>
        <v>0</v>
      </c>
      <c r="F102" s="15">
        <v>0</v>
      </c>
      <c r="G102" s="6"/>
      <c r="H102" s="6"/>
      <c r="I102" s="6"/>
      <c r="J102" s="6"/>
      <c r="K102" s="4">
        <v>0</v>
      </c>
      <c r="L102" s="4">
        <v>0</v>
      </c>
      <c r="M102" s="4">
        <v>0</v>
      </c>
      <c r="N102" s="4">
        <v>0</v>
      </c>
      <c r="O102" s="29"/>
      <c r="R102"/>
    </row>
    <row r="103" spans="1:18" s="1" customFormat="1" ht="36" customHeight="1" hidden="1">
      <c r="A103" s="26"/>
      <c r="B103" s="23"/>
      <c r="C103" s="26"/>
      <c r="D103" s="11" t="s">
        <v>10</v>
      </c>
      <c r="E103" s="4">
        <f t="shared" si="2"/>
        <v>0</v>
      </c>
      <c r="F103" s="15">
        <v>0</v>
      </c>
      <c r="G103" s="6"/>
      <c r="H103" s="6"/>
      <c r="I103" s="6"/>
      <c r="J103" s="6"/>
      <c r="K103" s="4">
        <v>0</v>
      </c>
      <c r="L103" s="4">
        <v>0</v>
      </c>
      <c r="M103" s="4">
        <v>0</v>
      </c>
      <c r="N103" s="4">
        <v>0</v>
      </c>
      <c r="O103" s="29"/>
      <c r="R103"/>
    </row>
    <row r="104" spans="1:18" s="1" customFormat="1" ht="36" customHeight="1" hidden="1">
      <c r="A104" s="26"/>
      <c r="B104" s="24"/>
      <c r="C104" s="27"/>
      <c r="D104" s="11" t="s">
        <v>18</v>
      </c>
      <c r="E104" s="4">
        <f t="shared" si="2"/>
        <v>0</v>
      </c>
      <c r="F104" s="15">
        <v>0</v>
      </c>
      <c r="G104" s="6"/>
      <c r="H104" s="6"/>
      <c r="I104" s="6"/>
      <c r="J104" s="6"/>
      <c r="K104" s="4">
        <v>0</v>
      </c>
      <c r="L104" s="4">
        <v>0</v>
      </c>
      <c r="M104" s="4">
        <v>0</v>
      </c>
      <c r="N104" s="4">
        <v>0</v>
      </c>
      <c r="O104" s="30"/>
      <c r="R104"/>
    </row>
    <row r="105" spans="1:18" s="1" customFormat="1" ht="36" customHeight="1">
      <c r="A105" s="25" t="s">
        <v>7</v>
      </c>
      <c r="B105" s="22" t="s">
        <v>63</v>
      </c>
      <c r="C105" s="25" t="s">
        <v>35</v>
      </c>
      <c r="D105" s="11" t="s">
        <v>1</v>
      </c>
      <c r="E105" s="4">
        <f t="shared" si="2"/>
        <v>2849.3</v>
      </c>
      <c r="F105" s="15">
        <f>F110+F115</f>
        <v>500</v>
      </c>
      <c r="G105" s="31">
        <f>G115+G110</f>
        <v>549.3</v>
      </c>
      <c r="H105" s="32"/>
      <c r="I105" s="32"/>
      <c r="J105" s="32"/>
      <c r="K105" s="33"/>
      <c r="L105" s="4">
        <f aca="true" t="shared" si="3" ref="L105:N108">L115+L110</f>
        <v>600</v>
      </c>
      <c r="M105" s="4">
        <f t="shared" si="3"/>
        <v>600</v>
      </c>
      <c r="N105" s="4">
        <f t="shared" si="3"/>
        <v>600</v>
      </c>
      <c r="O105" s="28" t="s">
        <v>12</v>
      </c>
      <c r="R105"/>
    </row>
    <row r="106" spans="1:18" s="1" customFormat="1" ht="36" customHeight="1">
      <c r="A106" s="26"/>
      <c r="B106" s="23"/>
      <c r="C106" s="26"/>
      <c r="D106" s="11" t="s">
        <v>0</v>
      </c>
      <c r="E106" s="4">
        <f t="shared" si="2"/>
        <v>0</v>
      </c>
      <c r="F106" s="15">
        <f>F111+F116</f>
        <v>0</v>
      </c>
      <c r="G106" s="31">
        <f>G116+G111</f>
        <v>0</v>
      </c>
      <c r="H106" s="32"/>
      <c r="I106" s="32"/>
      <c r="J106" s="32"/>
      <c r="K106" s="33"/>
      <c r="L106" s="4">
        <f t="shared" si="3"/>
        <v>0</v>
      </c>
      <c r="M106" s="4">
        <f t="shared" si="3"/>
        <v>0</v>
      </c>
      <c r="N106" s="4">
        <f t="shared" si="3"/>
        <v>0</v>
      </c>
      <c r="O106" s="29"/>
      <c r="R106"/>
    </row>
    <row r="107" spans="1:18" s="1" customFormat="1" ht="36" customHeight="1">
      <c r="A107" s="26"/>
      <c r="B107" s="23"/>
      <c r="C107" s="26"/>
      <c r="D107" s="11" t="s">
        <v>4</v>
      </c>
      <c r="E107" s="4">
        <f t="shared" si="2"/>
        <v>0</v>
      </c>
      <c r="F107" s="15">
        <f>F112+F117</f>
        <v>0</v>
      </c>
      <c r="G107" s="31">
        <f>G117+G112</f>
        <v>0</v>
      </c>
      <c r="H107" s="32"/>
      <c r="I107" s="32"/>
      <c r="J107" s="32"/>
      <c r="K107" s="33"/>
      <c r="L107" s="4">
        <f t="shared" si="3"/>
        <v>0</v>
      </c>
      <c r="M107" s="4">
        <f t="shared" si="3"/>
        <v>0</v>
      </c>
      <c r="N107" s="4">
        <f t="shared" si="3"/>
        <v>0</v>
      </c>
      <c r="O107" s="29"/>
      <c r="R107"/>
    </row>
    <row r="108" spans="1:18" s="1" customFormat="1" ht="36" customHeight="1">
      <c r="A108" s="26"/>
      <c r="B108" s="23"/>
      <c r="C108" s="26"/>
      <c r="D108" s="11" t="s">
        <v>10</v>
      </c>
      <c r="E108" s="4">
        <f t="shared" si="2"/>
        <v>2849.3</v>
      </c>
      <c r="F108" s="15">
        <f>F113+F118</f>
        <v>500</v>
      </c>
      <c r="G108" s="31">
        <f>G118+G113</f>
        <v>549.3</v>
      </c>
      <c r="H108" s="32"/>
      <c r="I108" s="32"/>
      <c r="J108" s="32"/>
      <c r="K108" s="33"/>
      <c r="L108" s="4">
        <f t="shared" si="3"/>
        <v>600</v>
      </c>
      <c r="M108" s="4">
        <f t="shared" si="3"/>
        <v>600</v>
      </c>
      <c r="N108" s="4">
        <f t="shared" si="3"/>
        <v>600</v>
      </c>
      <c r="O108" s="29"/>
      <c r="R108"/>
    </row>
    <row r="109" spans="1:18" s="1" customFormat="1" ht="36" customHeight="1">
      <c r="A109" s="26"/>
      <c r="B109" s="24"/>
      <c r="C109" s="27"/>
      <c r="D109" s="11" t="s">
        <v>18</v>
      </c>
      <c r="E109" s="4">
        <f t="shared" si="2"/>
        <v>0</v>
      </c>
      <c r="F109" s="15">
        <f>F114+F119</f>
        <v>0</v>
      </c>
      <c r="G109" s="31">
        <f>G119+G114</f>
        <v>0</v>
      </c>
      <c r="H109" s="32"/>
      <c r="I109" s="32"/>
      <c r="J109" s="32"/>
      <c r="K109" s="33"/>
      <c r="L109" s="4">
        <f>L119+L114</f>
        <v>0</v>
      </c>
      <c r="M109" s="4">
        <f>M119+M114</f>
        <v>0</v>
      </c>
      <c r="N109" s="4">
        <f>N119+N114</f>
        <v>0</v>
      </c>
      <c r="O109" s="30"/>
      <c r="R109"/>
    </row>
    <row r="110" spans="1:18" s="1" customFormat="1" ht="36" customHeight="1">
      <c r="A110" s="25" t="s">
        <v>9</v>
      </c>
      <c r="B110" s="22" t="s">
        <v>64</v>
      </c>
      <c r="C110" s="25" t="s">
        <v>35</v>
      </c>
      <c r="D110" s="11" t="s">
        <v>1</v>
      </c>
      <c r="E110" s="4">
        <f t="shared" si="2"/>
        <v>1349.3</v>
      </c>
      <c r="F110" s="15">
        <f>SUM(F111:F114)</f>
        <v>200</v>
      </c>
      <c r="G110" s="31">
        <f>SUM(G111:K114)</f>
        <v>249.3</v>
      </c>
      <c r="H110" s="32"/>
      <c r="I110" s="32"/>
      <c r="J110" s="32"/>
      <c r="K110" s="33"/>
      <c r="L110" s="4">
        <f>SUM(L111:L114)</f>
        <v>300</v>
      </c>
      <c r="M110" s="4">
        <f>SUM(M111:M114)</f>
        <v>300</v>
      </c>
      <c r="N110" s="4">
        <f>SUM(N111:N114)</f>
        <v>300</v>
      </c>
      <c r="O110" s="28" t="s">
        <v>66</v>
      </c>
      <c r="R110"/>
    </row>
    <row r="111" spans="1:18" s="1" customFormat="1" ht="36" customHeight="1">
      <c r="A111" s="26"/>
      <c r="B111" s="23"/>
      <c r="C111" s="26"/>
      <c r="D111" s="11" t="s">
        <v>0</v>
      </c>
      <c r="E111" s="4">
        <f t="shared" si="2"/>
        <v>0</v>
      </c>
      <c r="F111" s="15">
        <v>0</v>
      </c>
      <c r="G111" s="31">
        <v>0</v>
      </c>
      <c r="H111" s="32"/>
      <c r="I111" s="32"/>
      <c r="J111" s="32"/>
      <c r="K111" s="33"/>
      <c r="L111" s="4">
        <v>0</v>
      </c>
      <c r="M111" s="4">
        <v>0</v>
      </c>
      <c r="N111" s="4">
        <v>0</v>
      </c>
      <c r="O111" s="29"/>
      <c r="R111"/>
    </row>
    <row r="112" spans="1:18" s="1" customFormat="1" ht="36" customHeight="1">
      <c r="A112" s="26"/>
      <c r="B112" s="23"/>
      <c r="C112" s="26"/>
      <c r="D112" s="11" t="s">
        <v>4</v>
      </c>
      <c r="E112" s="4">
        <f t="shared" si="2"/>
        <v>0</v>
      </c>
      <c r="F112" s="15">
        <v>0</v>
      </c>
      <c r="G112" s="31">
        <v>0</v>
      </c>
      <c r="H112" s="32"/>
      <c r="I112" s="32"/>
      <c r="J112" s="32"/>
      <c r="K112" s="33"/>
      <c r="L112" s="4">
        <v>0</v>
      </c>
      <c r="M112" s="4">
        <v>0</v>
      </c>
      <c r="N112" s="4">
        <v>0</v>
      </c>
      <c r="O112" s="29"/>
      <c r="R112"/>
    </row>
    <row r="113" spans="1:18" s="1" customFormat="1" ht="36" customHeight="1">
      <c r="A113" s="26"/>
      <c r="B113" s="23"/>
      <c r="C113" s="26"/>
      <c r="D113" s="11" t="s">
        <v>10</v>
      </c>
      <c r="E113" s="4">
        <f t="shared" si="2"/>
        <v>1349.3</v>
      </c>
      <c r="F113" s="15">
        <v>200</v>
      </c>
      <c r="G113" s="31">
        <f>300-50.7</f>
        <v>249.3</v>
      </c>
      <c r="H113" s="32"/>
      <c r="I113" s="32"/>
      <c r="J113" s="32"/>
      <c r="K113" s="33"/>
      <c r="L113" s="4">
        <v>300</v>
      </c>
      <c r="M113" s="4">
        <v>300</v>
      </c>
      <c r="N113" s="4">
        <v>300</v>
      </c>
      <c r="O113" s="29"/>
      <c r="R113"/>
    </row>
    <row r="114" spans="1:18" s="1" customFormat="1" ht="36" customHeight="1">
      <c r="A114" s="26"/>
      <c r="B114" s="24"/>
      <c r="C114" s="27"/>
      <c r="D114" s="11" t="s">
        <v>18</v>
      </c>
      <c r="E114" s="4">
        <f t="shared" si="2"/>
        <v>0</v>
      </c>
      <c r="F114" s="15">
        <v>0</v>
      </c>
      <c r="G114" s="31">
        <v>0</v>
      </c>
      <c r="H114" s="32"/>
      <c r="I114" s="32"/>
      <c r="J114" s="32"/>
      <c r="K114" s="33"/>
      <c r="L114" s="4">
        <v>0</v>
      </c>
      <c r="M114" s="4">
        <v>0</v>
      </c>
      <c r="N114" s="4">
        <v>0</v>
      </c>
      <c r="O114" s="30"/>
      <c r="R114"/>
    </row>
    <row r="115" spans="1:18" s="1" customFormat="1" ht="36" customHeight="1">
      <c r="A115" s="25" t="s">
        <v>17</v>
      </c>
      <c r="B115" s="22" t="s">
        <v>65</v>
      </c>
      <c r="C115" s="25" t="s">
        <v>35</v>
      </c>
      <c r="D115" s="11" t="s">
        <v>11</v>
      </c>
      <c r="E115" s="4">
        <f t="shared" si="2"/>
        <v>1500</v>
      </c>
      <c r="F115" s="15">
        <f>SUM(F116:F119)</f>
        <v>300</v>
      </c>
      <c r="G115" s="31">
        <f>SUM(G116:K119)</f>
        <v>300</v>
      </c>
      <c r="H115" s="32"/>
      <c r="I115" s="32"/>
      <c r="J115" s="32"/>
      <c r="K115" s="33"/>
      <c r="L115" s="16">
        <f>SUM(L116:L119)</f>
        <v>300</v>
      </c>
      <c r="M115" s="16">
        <f>SUM(M116:M119)</f>
        <v>300</v>
      </c>
      <c r="N115" s="16">
        <f>SUM(N116:N119)</f>
        <v>300</v>
      </c>
      <c r="O115" s="28" t="s">
        <v>66</v>
      </c>
      <c r="R115"/>
    </row>
    <row r="116" spans="1:18" s="1" customFormat="1" ht="36" customHeight="1">
      <c r="A116" s="26"/>
      <c r="B116" s="23"/>
      <c r="C116" s="26"/>
      <c r="D116" s="11" t="s">
        <v>0</v>
      </c>
      <c r="E116" s="4">
        <f t="shared" si="2"/>
        <v>0</v>
      </c>
      <c r="F116" s="15">
        <v>0</v>
      </c>
      <c r="G116" s="31">
        <v>0</v>
      </c>
      <c r="H116" s="32"/>
      <c r="I116" s="32"/>
      <c r="J116" s="32"/>
      <c r="K116" s="33"/>
      <c r="L116" s="16">
        <v>0</v>
      </c>
      <c r="M116" s="16">
        <v>0</v>
      </c>
      <c r="N116" s="16">
        <v>0</v>
      </c>
      <c r="O116" s="29"/>
      <c r="R116"/>
    </row>
    <row r="117" spans="1:18" s="1" customFormat="1" ht="36" customHeight="1">
      <c r="A117" s="26"/>
      <c r="B117" s="23"/>
      <c r="C117" s="26"/>
      <c r="D117" s="11" t="s">
        <v>4</v>
      </c>
      <c r="E117" s="4">
        <f t="shared" si="2"/>
        <v>0</v>
      </c>
      <c r="F117" s="15">
        <v>0</v>
      </c>
      <c r="G117" s="31">
        <v>0</v>
      </c>
      <c r="H117" s="32"/>
      <c r="I117" s="32"/>
      <c r="J117" s="32"/>
      <c r="K117" s="33"/>
      <c r="L117" s="16">
        <v>0</v>
      </c>
      <c r="M117" s="16">
        <v>0</v>
      </c>
      <c r="N117" s="16">
        <v>0</v>
      </c>
      <c r="O117" s="29"/>
      <c r="R117"/>
    </row>
    <row r="118" spans="1:18" s="1" customFormat="1" ht="36" customHeight="1">
      <c r="A118" s="26"/>
      <c r="B118" s="23"/>
      <c r="C118" s="26"/>
      <c r="D118" s="11" t="s">
        <v>10</v>
      </c>
      <c r="E118" s="4">
        <f t="shared" si="2"/>
        <v>1500</v>
      </c>
      <c r="F118" s="15">
        <v>300</v>
      </c>
      <c r="G118" s="31">
        <v>300</v>
      </c>
      <c r="H118" s="32"/>
      <c r="I118" s="32"/>
      <c r="J118" s="32"/>
      <c r="K118" s="33"/>
      <c r="L118" s="16">
        <v>300</v>
      </c>
      <c r="M118" s="16">
        <v>300</v>
      </c>
      <c r="N118" s="16">
        <v>300</v>
      </c>
      <c r="O118" s="29"/>
      <c r="R118"/>
    </row>
    <row r="119" spans="1:18" s="1" customFormat="1" ht="36" customHeight="1">
      <c r="A119" s="26"/>
      <c r="B119" s="24"/>
      <c r="C119" s="27"/>
      <c r="D119" s="11" t="s">
        <v>18</v>
      </c>
      <c r="E119" s="4">
        <f t="shared" si="2"/>
        <v>0</v>
      </c>
      <c r="F119" s="15">
        <v>0</v>
      </c>
      <c r="G119" s="31">
        <v>0</v>
      </c>
      <c r="H119" s="32"/>
      <c r="I119" s="32"/>
      <c r="J119" s="32"/>
      <c r="K119" s="33"/>
      <c r="L119" s="16">
        <v>0</v>
      </c>
      <c r="M119" s="16">
        <v>0</v>
      </c>
      <c r="N119" s="16">
        <v>0</v>
      </c>
      <c r="O119" s="30"/>
      <c r="R119"/>
    </row>
    <row r="120" spans="1:18" s="1" customFormat="1" ht="21" customHeight="1">
      <c r="A120" s="34"/>
      <c r="B120" s="37" t="s">
        <v>74</v>
      </c>
      <c r="C120" s="38"/>
      <c r="D120" s="11" t="s">
        <v>1</v>
      </c>
      <c r="E120" s="4">
        <f t="shared" si="2"/>
        <v>5543822.1</v>
      </c>
      <c r="F120" s="15">
        <f>SUM(F121:F124)</f>
        <v>1223004.5</v>
      </c>
      <c r="G120" s="31">
        <f>SUM(G121:K124)</f>
        <v>1111444.5000000002</v>
      </c>
      <c r="H120" s="32"/>
      <c r="I120" s="32"/>
      <c r="J120" s="32"/>
      <c r="K120" s="33"/>
      <c r="L120" s="4">
        <f>SUM(L121:L124)</f>
        <v>1069565.7</v>
      </c>
      <c r="M120" s="4">
        <f>SUM(M121:M124)</f>
        <v>1070344.5999999999</v>
      </c>
      <c r="N120" s="4">
        <f>SUM(N121:N124)</f>
        <v>1069462.7999999998</v>
      </c>
      <c r="O120" s="25" t="s">
        <v>12</v>
      </c>
      <c r="R120"/>
    </row>
    <row r="121" spans="1:18" s="1" customFormat="1" ht="30">
      <c r="A121" s="35"/>
      <c r="B121" s="39"/>
      <c r="C121" s="40"/>
      <c r="D121" s="11" t="s">
        <v>0</v>
      </c>
      <c r="E121" s="4">
        <f t="shared" si="2"/>
        <v>2670</v>
      </c>
      <c r="F121" s="15">
        <f aca="true" t="shared" si="4" ref="F121:G124">F106+F11</f>
        <v>2670</v>
      </c>
      <c r="G121" s="31">
        <f t="shared" si="4"/>
        <v>0</v>
      </c>
      <c r="H121" s="32"/>
      <c r="I121" s="32"/>
      <c r="J121" s="32"/>
      <c r="K121" s="33"/>
      <c r="L121" s="4">
        <f aca="true" t="shared" si="5" ref="L121:N123">L106+L11</f>
        <v>0</v>
      </c>
      <c r="M121" s="4">
        <f t="shared" si="5"/>
        <v>0</v>
      </c>
      <c r="N121" s="4">
        <f t="shared" si="5"/>
        <v>0</v>
      </c>
      <c r="O121" s="26"/>
      <c r="R121"/>
    </row>
    <row r="122" spans="1:18" s="1" customFormat="1" ht="39.75" customHeight="1">
      <c r="A122" s="35"/>
      <c r="B122" s="39"/>
      <c r="C122" s="40"/>
      <c r="D122" s="11" t="s">
        <v>4</v>
      </c>
      <c r="E122" s="4">
        <f t="shared" si="2"/>
        <v>7261.3</v>
      </c>
      <c r="F122" s="15">
        <f t="shared" si="4"/>
        <v>7261.3</v>
      </c>
      <c r="G122" s="31">
        <f>G107+G12</f>
        <v>0</v>
      </c>
      <c r="H122" s="32"/>
      <c r="I122" s="32"/>
      <c r="J122" s="32"/>
      <c r="K122" s="33"/>
      <c r="L122" s="4">
        <f t="shared" si="5"/>
        <v>0</v>
      </c>
      <c r="M122" s="4">
        <f t="shared" si="5"/>
        <v>0</v>
      </c>
      <c r="N122" s="4">
        <f t="shared" si="5"/>
        <v>0</v>
      </c>
      <c r="O122" s="26"/>
      <c r="R122"/>
    </row>
    <row r="123" spans="1:18" s="1" customFormat="1" ht="52.5" customHeight="1">
      <c r="A123" s="35"/>
      <c r="B123" s="39"/>
      <c r="C123" s="40"/>
      <c r="D123" s="11" t="s">
        <v>10</v>
      </c>
      <c r="E123" s="4">
        <f t="shared" si="2"/>
        <v>5533890.8</v>
      </c>
      <c r="F123" s="15">
        <f t="shared" si="4"/>
        <v>1213073.2</v>
      </c>
      <c r="G123" s="31">
        <f t="shared" si="4"/>
        <v>1111444.5000000002</v>
      </c>
      <c r="H123" s="32"/>
      <c r="I123" s="32"/>
      <c r="J123" s="32"/>
      <c r="K123" s="33"/>
      <c r="L123" s="4">
        <f t="shared" si="5"/>
        <v>1069565.7</v>
      </c>
      <c r="M123" s="4">
        <f t="shared" si="5"/>
        <v>1070344.5999999999</v>
      </c>
      <c r="N123" s="4">
        <f t="shared" si="5"/>
        <v>1069462.7999999998</v>
      </c>
      <c r="O123" s="26"/>
      <c r="R123"/>
    </row>
    <row r="124" spans="1:18" s="1" customFormat="1" ht="15">
      <c r="A124" s="36"/>
      <c r="B124" s="41"/>
      <c r="C124" s="42"/>
      <c r="D124" s="11" t="s">
        <v>18</v>
      </c>
      <c r="E124" s="4">
        <f t="shared" si="2"/>
        <v>0</v>
      </c>
      <c r="F124" s="15">
        <f t="shared" si="4"/>
        <v>0</v>
      </c>
      <c r="G124" s="31">
        <f t="shared" si="4"/>
        <v>0</v>
      </c>
      <c r="H124" s="32"/>
      <c r="I124" s="32"/>
      <c r="J124" s="32"/>
      <c r="K124" s="33"/>
      <c r="L124" s="4">
        <f>L109+L14</f>
        <v>0</v>
      </c>
      <c r="M124" s="4">
        <f>M109+M14</f>
        <v>0</v>
      </c>
      <c r="N124" s="4">
        <f>N109+N14</f>
        <v>0</v>
      </c>
      <c r="O124" s="27"/>
      <c r="R124"/>
    </row>
  </sheetData>
  <sheetProtection/>
  <mergeCells count="183">
    <mergeCell ref="G124:K124"/>
    <mergeCell ref="G112:K112"/>
    <mergeCell ref="G113:K113"/>
    <mergeCell ref="G114:K114"/>
    <mergeCell ref="G115:K115"/>
    <mergeCell ref="G116:K116"/>
    <mergeCell ref="G120:K120"/>
    <mergeCell ref="G121:K121"/>
    <mergeCell ref="G122:K122"/>
    <mergeCell ref="G123:K123"/>
    <mergeCell ref="G118:K118"/>
    <mergeCell ref="G119:K119"/>
    <mergeCell ref="G93:K93"/>
    <mergeCell ref="G94:K94"/>
    <mergeCell ref="G95:K95"/>
    <mergeCell ref="G96:K96"/>
    <mergeCell ref="G97:K97"/>
    <mergeCell ref="G98:K98"/>
    <mergeCell ref="G62:K62"/>
    <mergeCell ref="G63:K63"/>
    <mergeCell ref="G64:K64"/>
    <mergeCell ref="G67:K67"/>
    <mergeCell ref="G68:K68"/>
    <mergeCell ref="G69:K69"/>
    <mergeCell ref="G56:K56"/>
    <mergeCell ref="G57:K57"/>
    <mergeCell ref="G58:K58"/>
    <mergeCell ref="G59:K59"/>
    <mergeCell ref="G60:K60"/>
    <mergeCell ref="G61:K61"/>
    <mergeCell ref="G48:K48"/>
    <mergeCell ref="G49:K49"/>
    <mergeCell ref="G50:K50"/>
    <mergeCell ref="G53:K53"/>
    <mergeCell ref="G54:K54"/>
    <mergeCell ref="G55:K55"/>
    <mergeCell ref="G40:K40"/>
    <mergeCell ref="G41:K41"/>
    <mergeCell ref="G42:K42"/>
    <mergeCell ref="G45:K45"/>
    <mergeCell ref="G46:K46"/>
    <mergeCell ref="G47:K47"/>
    <mergeCell ref="G21:K21"/>
    <mergeCell ref="G22:K22"/>
    <mergeCell ref="G23:K23"/>
    <mergeCell ref="G37:K37"/>
    <mergeCell ref="G38:K38"/>
    <mergeCell ref="G39:K39"/>
    <mergeCell ref="G8:K8"/>
    <mergeCell ref="G9:K9"/>
    <mergeCell ref="G10:K10"/>
    <mergeCell ref="G11:K11"/>
    <mergeCell ref="G12:K12"/>
    <mergeCell ref="G13:K13"/>
    <mergeCell ref="A1:O1"/>
    <mergeCell ref="B2:N2"/>
    <mergeCell ref="A4:O4"/>
    <mergeCell ref="A5:N5"/>
    <mergeCell ref="A7:A8"/>
    <mergeCell ref="B7:B8"/>
    <mergeCell ref="C7:C8"/>
    <mergeCell ref="D7:D8"/>
    <mergeCell ref="E7:E8"/>
    <mergeCell ref="F7:N7"/>
    <mergeCell ref="O7:O8"/>
    <mergeCell ref="A10:A14"/>
    <mergeCell ref="B10:B14"/>
    <mergeCell ref="C10:C14"/>
    <mergeCell ref="O10:O14"/>
    <mergeCell ref="A15:A19"/>
    <mergeCell ref="B15:B19"/>
    <mergeCell ref="C15:C19"/>
    <mergeCell ref="G14:K14"/>
    <mergeCell ref="G15:K15"/>
    <mergeCell ref="G16:K16"/>
    <mergeCell ref="G17:K17"/>
    <mergeCell ref="O15:O19"/>
    <mergeCell ref="A20:A24"/>
    <mergeCell ref="B20:B24"/>
    <mergeCell ref="C20:C24"/>
    <mergeCell ref="O20:O24"/>
    <mergeCell ref="G18:K18"/>
    <mergeCell ref="G19:K19"/>
    <mergeCell ref="G20:K20"/>
    <mergeCell ref="A25:A29"/>
    <mergeCell ref="B25:B29"/>
    <mergeCell ref="C25:C29"/>
    <mergeCell ref="G24:K24"/>
    <mergeCell ref="O25:O29"/>
    <mergeCell ref="A30:A34"/>
    <mergeCell ref="B30:B34"/>
    <mergeCell ref="C30:C34"/>
    <mergeCell ref="O30:O34"/>
    <mergeCell ref="A35:A39"/>
    <mergeCell ref="B35:B39"/>
    <mergeCell ref="C35:C39"/>
    <mergeCell ref="G35:K35"/>
    <mergeCell ref="G36:K36"/>
    <mergeCell ref="O35:O39"/>
    <mergeCell ref="A40:A44"/>
    <mergeCell ref="B40:B44"/>
    <mergeCell ref="C40:C44"/>
    <mergeCell ref="O40:O44"/>
    <mergeCell ref="A45:A49"/>
    <mergeCell ref="B45:B49"/>
    <mergeCell ref="C45:C49"/>
    <mergeCell ref="G43:K43"/>
    <mergeCell ref="G44:K44"/>
    <mergeCell ref="O45:O49"/>
    <mergeCell ref="A50:A54"/>
    <mergeCell ref="B50:B54"/>
    <mergeCell ref="C50:C54"/>
    <mergeCell ref="O50:O54"/>
    <mergeCell ref="A55:A59"/>
    <mergeCell ref="B55:B59"/>
    <mergeCell ref="C55:C59"/>
    <mergeCell ref="G51:K51"/>
    <mergeCell ref="G52:K52"/>
    <mergeCell ref="O55:O59"/>
    <mergeCell ref="A60:A64"/>
    <mergeCell ref="B60:B64"/>
    <mergeCell ref="C60:C64"/>
    <mergeCell ref="O60:O64"/>
    <mergeCell ref="A65:A69"/>
    <mergeCell ref="B65:B69"/>
    <mergeCell ref="C65:C69"/>
    <mergeCell ref="G65:K65"/>
    <mergeCell ref="G66:K66"/>
    <mergeCell ref="O65:O69"/>
    <mergeCell ref="A70:A74"/>
    <mergeCell ref="B70:B74"/>
    <mergeCell ref="C70:C74"/>
    <mergeCell ref="O70:O74"/>
    <mergeCell ref="A75:A79"/>
    <mergeCell ref="B75:B79"/>
    <mergeCell ref="C75:C79"/>
    <mergeCell ref="O75:O79"/>
    <mergeCell ref="A80:A84"/>
    <mergeCell ref="B80:B84"/>
    <mergeCell ref="C80:C84"/>
    <mergeCell ref="A90:A94"/>
    <mergeCell ref="B90:B94"/>
    <mergeCell ref="C90:C94"/>
    <mergeCell ref="O90:O94"/>
    <mergeCell ref="A85:A89"/>
    <mergeCell ref="B85:B89"/>
    <mergeCell ref="C85:C89"/>
    <mergeCell ref="B95:B99"/>
    <mergeCell ref="C95:C99"/>
    <mergeCell ref="O85:O89"/>
    <mergeCell ref="G90:K90"/>
    <mergeCell ref="G91:K91"/>
    <mergeCell ref="G92:K92"/>
    <mergeCell ref="A105:A109"/>
    <mergeCell ref="A100:A104"/>
    <mergeCell ref="B100:B104"/>
    <mergeCell ref="C100:C104"/>
    <mergeCell ref="O100:O104"/>
    <mergeCell ref="A95:A99"/>
    <mergeCell ref="O95:O99"/>
    <mergeCell ref="G99:K99"/>
    <mergeCell ref="G106:K106"/>
    <mergeCell ref="G107:K107"/>
    <mergeCell ref="A120:A124"/>
    <mergeCell ref="B120:C124"/>
    <mergeCell ref="O120:O124"/>
    <mergeCell ref="A115:A119"/>
    <mergeCell ref="O115:O119"/>
    <mergeCell ref="G105:K105"/>
    <mergeCell ref="A110:A114"/>
    <mergeCell ref="B110:B114"/>
    <mergeCell ref="C110:C114"/>
    <mergeCell ref="O110:O114"/>
    <mergeCell ref="B115:B119"/>
    <mergeCell ref="C115:C119"/>
    <mergeCell ref="O105:O109"/>
    <mergeCell ref="B105:B109"/>
    <mergeCell ref="C105:C109"/>
    <mergeCell ref="G117:K117"/>
    <mergeCell ref="G108:K108"/>
    <mergeCell ref="G109:K109"/>
    <mergeCell ref="G110:K110"/>
    <mergeCell ref="G111:K1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Баженова Н.А.</cp:lastModifiedBy>
  <cp:lastPrinted>2024-05-06T11:11:09Z</cp:lastPrinted>
  <dcterms:created xsi:type="dcterms:W3CDTF">1996-10-08T23:32:33Z</dcterms:created>
  <dcterms:modified xsi:type="dcterms:W3CDTF">2024-05-06T11:11:10Z</dcterms:modified>
  <cp:category/>
  <cp:version/>
  <cp:contentType/>
  <cp:contentStatus/>
</cp:coreProperties>
</file>